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35" windowHeight="7170"/>
  </bookViews>
  <sheets>
    <sheet name="2111" sheetId="6" r:id="rId1"/>
    <sheet name="2210" sheetId="7" r:id="rId2"/>
    <sheet name="2220" sheetId="8" r:id="rId3"/>
    <sheet name="2230" sheetId="1" r:id="rId4"/>
    <sheet name="2240" sheetId="2" r:id="rId5"/>
    <sheet name="2270" sheetId="3" r:id="rId6"/>
  </sheets>
  <calcPr calcId="125725"/>
</workbook>
</file>

<file path=xl/calcChain.xml><?xml version="1.0" encoding="utf-8"?>
<calcChain xmlns="http://schemas.openxmlformats.org/spreadsheetml/2006/main">
  <c r="L56" i="1"/>
  <c r="L55"/>
  <c r="L57" s="1"/>
  <c r="L53"/>
  <c r="L52"/>
  <c r="L76"/>
  <c r="L73"/>
  <c r="L72"/>
  <c r="L71"/>
  <c r="L74"/>
  <c r="L75"/>
  <c r="L77"/>
  <c r="L70"/>
  <c r="L69"/>
  <c r="L59"/>
  <c r="L67"/>
  <c r="L66"/>
  <c r="L65"/>
  <c r="L64"/>
  <c r="L63"/>
  <c r="L62"/>
  <c r="L61"/>
  <c r="L60"/>
  <c r="L94"/>
  <c r="L96" s="1"/>
  <c r="L88"/>
  <c r="L81"/>
  <c r="L89"/>
  <c r="L90"/>
  <c r="L51"/>
  <c r="L29"/>
  <c r="L27"/>
  <c r="L26"/>
  <c r="L20"/>
  <c r="L19"/>
  <c r="L23"/>
  <c r="L18"/>
  <c r="L16"/>
  <c r="L14"/>
  <c r="L15"/>
  <c r="L13"/>
  <c r="L10"/>
  <c r="L9"/>
  <c r="L80"/>
  <c r="L47"/>
  <c r="L46"/>
  <c r="L45"/>
  <c r="L44"/>
  <c r="L43"/>
  <c r="L42"/>
  <c r="L39"/>
  <c r="L33"/>
  <c r="L40"/>
  <c r="L38"/>
  <c r="L37"/>
  <c r="L36"/>
  <c r="L34"/>
  <c r="L32"/>
  <c r="L31"/>
  <c r="L30"/>
  <c r="L151" i="7"/>
  <c r="L150"/>
  <c r="L149"/>
  <c r="L143"/>
  <c r="L139"/>
  <c r="L138"/>
  <c r="L137"/>
  <c r="L136"/>
  <c r="L11" i="1" l="1"/>
  <c r="L78"/>
  <c r="L48"/>
  <c r="L24"/>
  <c r="L41"/>
  <c r="L35"/>
  <c r="L132" i="7"/>
  <c r="L131"/>
  <c r="L69"/>
  <c r="L68"/>
  <c r="L64"/>
  <c r="L63"/>
  <c r="L59"/>
  <c r="L58"/>
  <c r="L57"/>
  <c r="L60"/>
  <c r="L56"/>
  <c r="L55"/>
  <c r="L61" s="1"/>
  <c r="L47"/>
  <c r="L46"/>
  <c r="L118"/>
  <c r="L111"/>
  <c r="L122"/>
  <c r="L121"/>
  <c r="L120"/>
  <c r="L119"/>
  <c r="L116"/>
  <c r="L115"/>
  <c r="L114"/>
  <c r="L117"/>
  <c r="L113"/>
  <c r="L112"/>
  <c r="L110"/>
  <c r="L109"/>
  <c r="L108"/>
  <c r="L107"/>
  <c r="L106"/>
  <c r="L105"/>
  <c r="L104"/>
  <c r="L103"/>
  <c r="L102"/>
  <c r="L101"/>
  <c r="L100"/>
  <c r="L126"/>
  <c r="L125"/>
  <c r="L66" l="1"/>
  <c r="L71"/>
  <c r="L134"/>
  <c r="L129"/>
  <c r="L94" l="1"/>
  <c r="L93"/>
  <c r="L92"/>
  <c r="L91"/>
  <c r="L90"/>
  <c r="L88"/>
  <c r="L87"/>
  <c r="L85"/>
  <c r="L84"/>
  <c r="L83"/>
  <c r="L82"/>
  <c r="L81"/>
  <c r="L80"/>
  <c r="L79"/>
  <c r="L78"/>
  <c r="L77"/>
  <c r="L97" s="1"/>
  <c r="L96"/>
  <c r="L95"/>
  <c r="L76"/>
  <c r="L14"/>
  <c r="L12" i="8"/>
  <c r="L26" i="2"/>
  <c r="L19" i="3" l="1"/>
  <c r="L13"/>
  <c r="L45" i="7"/>
  <c r="L48" s="1"/>
  <c r="L51"/>
  <c r="L50"/>
  <c r="L53" s="1"/>
  <c r="L36"/>
  <c r="L34"/>
  <c r="L21"/>
  <c r="L43" l="1"/>
  <c r="L93" i="1"/>
  <c r="L8" i="2"/>
  <c r="L7"/>
  <c r="L7" i="7" l="1"/>
  <c r="L155" s="1"/>
  <c r="L68" i="1"/>
  <c r="L17"/>
  <c r="L54" l="1"/>
  <c r="L12" i="2"/>
  <c r="L14" l="1"/>
  <c r="L13"/>
  <c r="L8" i="3"/>
  <c r="L7"/>
  <c r="L9" l="1"/>
  <c r="L6" i="1" l="1"/>
  <c r="L8" l="1"/>
  <c r="L97" l="1"/>
</calcChain>
</file>

<file path=xl/sharedStrings.xml><?xml version="1.0" encoding="utf-8"?>
<sst xmlns="http://schemas.openxmlformats.org/spreadsheetml/2006/main" count="690" uniqueCount="385">
  <si>
    <t>Постачальник</t>
  </si>
  <si>
    <t>Юридична адреса</t>
  </si>
  <si>
    <t>Найменування товару</t>
  </si>
  <si>
    <t>К-сть</t>
  </si>
  <si>
    <t>Ціна</t>
  </si>
  <si>
    <t>Сума</t>
  </si>
  <si>
    <t>№ з/п</t>
  </si>
  <si>
    <t>Договір, дата</t>
  </si>
  <si>
    <t>Процедура закупівлі</t>
  </si>
  <si>
    <t>Сума  договору</t>
  </si>
  <si>
    <t>Придбано в поточному місяці</t>
  </si>
  <si>
    <t xml:space="preserve"> Допорогова, вартість закупівлі не перевищує порогові показника (абз.1 ч1 ст2 ЗУ "Про публічні торги")</t>
  </si>
  <si>
    <t>1.</t>
  </si>
  <si>
    <t>Разом</t>
  </si>
  <si>
    <t>2.</t>
  </si>
  <si>
    <t>Допорогова, (абз.1 ч1 ст.2 ЗУ"Про публічні торги")</t>
  </si>
  <si>
    <t>3.</t>
  </si>
  <si>
    <t>4.</t>
  </si>
  <si>
    <t>ТОВ "АВІС"</t>
  </si>
  <si>
    <t>Закарпатська обл., м.Мукачево, вул. М. Маклая,11</t>
  </si>
  <si>
    <t>5.</t>
  </si>
  <si>
    <t>6.</t>
  </si>
  <si>
    <t>ТОВ "СІЧ"</t>
  </si>
  <si>
    <t>Молоко</t>
  </si>
  <si>
    <t>Сметана</t>
  </si>
  <si>
    <t>7.</t>
  </si>
  <si>
    <t>Закарпатська обл., м.Мукачево, вул Окружна, 29</t>
  </si>
  <si>
    <t>Закарпатська обл., м.Мукачево, вул Окружна,29</t>
  </si>
  <si>
    <t>Сир твердий</t>
  </si>
  <si>
    <t>Сир м'який, кисломолочний</t>
  </si>
  <si>
    <t>ФОП Кабацій В.І.</t>
  </si>
  <si>
    <t>Закарпатська обл., Мукачівський р-н, с. Новоселиця, вул. І.Франка,2</t>
  </si>
  <si>
    <t>Яйце столове</t>
  </si>
  <si>
    <t>Риба с/м</t>
  </si>
  <si>
    <t>Кефір</t>
  </si>
  <si>
    <t>ММКП "Мукачівводоканал"</t>
  </si>
  <si>
    <t>Закарпатська обл. м.Мукачево, вул. Миру,7</t>
  </si>
  <si>
    <t>Водопостачання та водовідведення</t>
  </si>
  <si>
    <t>ПАТ "Закарпаттяобленерго"</t>
  </si>
  <si>
    <t>Переговорна процедура</t>
  </si>
  <si>
    <t>Закарпатська обл., м.Мукачево, вул. Грушевського,25</t>
  </si>
  <si>
    <t>Електроенергія</t>
  </si>
  <si>
    <t>ТОВ "Закарпатзбут"</t>
  </si>
  <si>
    <t>Закарпатська обл., м.Ужгород, вул. Погорєлова,2</t>
  </si>
  <si>
    <t>Природний</t>
  </si>
  <si>
    <t>газ</t>
  </si>
  <si>
    <t>ПАТ "Закарпатгаз"</t>
  </si>
  <si>
    <t xml:space="preserve">Розподіл </t>
  </si>
  <si>
    <t>природного</t>
  </si>
  <si>
    <t>газу</t>
  </si>
  <si>
    <t>FRBB017</t>
  </si>
  <si>
    <t>09442M</t>
  </si>
  <si>
    <t>Закарпатська обл. м.Ужгород, вул. Кирила і Мефодія,4</t>
  </si>
  <si>
    <t>Телефонний зв'язок, послуги провайдера</t>
  </si>
  <si>
    <t>ПАТ "Укртелеком" Закарпатська філія</t>
  </si>
  <si>
    <t>Абонплата за телефон</t>
  </si>
  <si>
    <t>Міжміські переговори</t>
  </si>
  <si>
    <t>Абонплата за ADSL</t>
  </si>
  <si>
    <t>ТОВ "Гасіч"</t>
  </si>
  <si>
    <t>Спостереження за спрацюванням засобів пожежної сигналізації та профілактичне обслуговування системи пожежогасіння</t>
  </si>
  <si>
    <t>ТОВ "АВЕ Мукачево"</t>
  </si>
  <si>
    <t>Закарпатська обл., м.Мукачево, вул Тімірязєва,78</t>
  </si>
  <si>
    <t>Закарпатська обл., м.Мукачево, вул.Миру 151</t>
  </si>
  <si>
    <t>Вивіз побутових відходів</t>
  </si>
  <si>
    <t>Управління поліції охорони в Закарпатській обл.</t>
  </si>
  <si>
    <t>Закарпатська обл., м.Ужгород, вул.Ференца Ракоці, 13а</t>
  </si>
  <si>
    <t>Послуги з охорони об'єкта (тривожна кнопка)</t>
  </si>
  <si>
    <t xml:space="preserve">Касове обслуговування </t>
  </si>
  <si>
    <t>Закарпатська обл., м.Ужгород, вул.Гойди, 10</t>
  </si>
  <si>
    <t>КЕКВ</t>
  </si>
  <si>
    <t xml:space="preserve">   Напрям видатків</t>
  </si>
  <si>
    <t>Заробітна плата</t>
  </si>
  <si>
    <t>Нарахування на заробітну плату</t>
  </si>
  <si>
    <t>Видатки на відрядження всього:</t>
  </si>
  <si>
    <t>в т.ч. за кордон</t>
  </si>
  <si>
    <t>Податки, збори</t>
  </si>
  <si>
    <t>Кількість службових відряджень</t>
  </si>
  <si>
    <t>Допомога дітям-сиротам</t>
  </si>
  <si>
    <t>Хліб житній</t>
  </si>
  <si>
    <t>Хліб пшеничн.</t>
  </si>
  <si>
    <t>Всього</t>
  </si>
  <si>
    <t>в т.ч. відрядження на курси підвищення кваліфікації</t>
  </si>
  <si>
    <t>Курси підвищення кваліфікації</t>
  </si>
  <si>
    <t>Довідкова послуга 109</t>
  </si>
  <si>
    <t>№14 від 23.01.18</t>
  </si>
  <si>
    <t>№16-1 від 23.01.18</t>
  </si>
  <si>
    <t>№16  від 23.01.18</t>
  </si>
  <si>
    <t>№4 від 22.01.18</t>
  </si>
  <si>
    <t>№21 від 22.01.18</t>
  </si>
  <si>
    <t>108/18/1 від 23.01.18</t>
  </si>
  <si>
    <t>187 від 23.01.18</t>
  </si>
  <si>
    <t>2п0115 від 23.01.18</t>
  </si>
  <si>
    <t>122 від  19.01.15, д\у 5 від 23.01.18</t>
  </si>
  <si>
    <t>ВСЬОГО</t>
  </si>
  <si>
    <t>177 від 22.01.18</t>
  </si>
  <si>
    <t>Р06/07-0029 29.12.17</t>
  </si>
  <si>
    <t>41BBZKz34-18</t>
  </si>
  <si>
    <t>ВСЬОГО 2270</t>
  </si>
  <si>
    <t>Масло вершкове</t>
  </si>
  <si>
    <t>№15 від 24.01.18</t>
  </si>
  <si>
    <t>М'ясо куряче</t>
  </si>
  <si>
    <t>№7 від 01.02.18</t>
  </si>
  <si>
    <t>ПП Пехньо О.М.</t>
  </si>
  <si>
    <t>Закарпатська обл., м.Мукачево, вул. Менделєєва,3</t>
  </si>
  <si>
    <t>Яблука</t>
  </si>
  <si>
    <t>морква</t>
  </si>
  <si>
    <t>капуста</t>
  </si>
  <si>
    <t>цибуля</t>
  </si>
  <si>
    <t>буряк</t>
  </si>
  <si>
    <t>Сардельки</t>
  </si>
  <si>
    <t>№8 від 02.02.18</t>
  </si>
  <si>
    <t>Какао і шоколад</t>
  </si>
  <si>
    <t>№24 від 02.02.18</t>
  </si>
  <si>
    <t>Свинина</t>
  </si>
  <si>
    <t>Яловичина</t>
  </si>
  <si>
    <t>№ 06 від 06.02.18</t>
  </si>
  <si>
    <t>ФОП Машіко В.М.</t>
  </si>
  <si>
    <t>Мукачівський р-н, с.В.Коропець,  вул.Гагаріна,47</t>
  </si>
  <si>
    <t>Борошно пшеничне  в/г</t>
  </si>
  <si>
    <t>рис</t>
  </si>
  <si>
    <t>крупа гречана</t>
  </si>
  <si>
    <t>крупа кукуруд.</t>
  </si>
  <si>
    <t>крупа перлова</t>
  </si>
  <si>
    <t>крупа пшенич.</t>
  </si>
  <si>
    <t>крупа ячнева</t>
  </si>
  <si>
    <t>крупа манна</t>
  </si>
  <si>
    <t xml:space="preserve">горох </t>
  </si>
  <si>
    <t>вівсяні пласт.</t>
  </si>
  <si>
    <t>№19 від 06.02.18</t>
  </si>
  <si>
    <t>Макаронні вироби</t>
  </si>
  <si>
    <t>№26 від 06.02.18</t>
  </si>
  <si>
    <t>Кава</t>
  </si>
  <si>
    <t>чай</t>
  </si>
  <si>
    <t>№27 від 06.02.18</t>
  </si>
  <si>
    <t>№22 від 09.02.18</t>
  </si>
  <si>
    <t>печиво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</si>
  <si>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</si>
  <si>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</si>
  <si>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</si>
  <si>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</si>
  <si>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</si>
  <si>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</si>
  <si>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</si>
  <si>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</si>
  <si>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</si>
  <si>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</si>
  <si>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</si>
  <si>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</si>
  <si>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ФОП Рубіш М.І.</t>
  </si>
  <si>
    <t>Обслуговування програмного забезпечення        1-с</t>
  </si>
  <si>
    <t>18-01/06 від 13.02.18</t>
  </si>
  <si>
    <t>м.Київ, вул.Дегтярівська,33б,2 під"їзд</t>
  </si>
  <si>
    <t>ФОП Крупніна І.А.</t>
  </si>
  <si>
    <t>Закарпатська обл., м.Мукачево, вул.Недецеї,29</t>
  </si>
  <si>
    <t>Окуляри</t>
  </si>
  <si>
    <t>Картопля</t>
  </si>
  <si>
    <t>Сік фруктовий і овочевий</t>
  </si>
  <si>
    <t>№28 від 22.03.18</t>
  </si>
  <si>
    <t>Заправки і приправки</t>
  </si>
  <si>
    <t>оцет</t>
  </si>
  <si>
    <t>лавровий лист</t>
  </si>
  <si>
    <t>21.</t>
  </si>
  <si>
    <t>сода</t>
  </si>
  <si>
    <t>вафлі</t>
  </si>
  <si>
    <t>24.</t>
  </si>
  <si>
    <t>25.</t>
  </si>
  <si>
    <t>ТОВ "Лівайн Торг"</t>
  </si>
  <si>
    <t>м.Дніпро, вул.Івана Акінфієва,30, кв.403</t>
  </si>
  <si>
    <t>Бензин А-95</t>
  </si>
  <si>
    <t>ПП Симир В.С.</t>
  </si>
  <si>
    <t>М.Мукачево, вул. Мондака,9</t>
  </si>
  <si>
    <t>Господарські товари</t>
  </si>
  <si>
    <t>№45 від 10.05.18</t>
  </si>
  <si>
    <t>№46 від 10.05.18</t>
  </si>
  <si>
    <t>№47 від 10.05.18</t>
  </si>
  <si>
    <t>Леска для трімера</t>
  </si>
  <si>
    <t>Емаль ПФ 2,8кг</t>
  </si>
  <si>
    <t>Грунтовка 10л</t>
  </si>
  <si>
    <t>Цвяхи</t>
  </si>
  <si>
    <t>Електроди</t>
  </si>
  <si>
    <t>Скотч малярний</t>
  </si>
  <si>
    <t>Вимикач</t>
  </si>
  <si>
    <t>Розетка</t>
  </si>
  <si>
    <t>Ел. лампи 60Вт</t>
  </si>
  <si>
    <t>Ел. лампи LED</t>
  </si>
  <si>
    <t>Канцтовари</t>
  </si>
  <si>
    <t>26.</t>
  </si>
  <si>
    <t>27.</t>
  </si>
  <si>
    <t>Світильник</t>
  </si>
  <si>
    <t xml:space="preserve"> </t>
  </si>
  <si>
    <t>Інформація про укладені договори та обсяги платежів за договорами в вересні м-ці 2018р. КЕКВ 2270</t>
  </si>
  <si>
    <t>Інформація про укладені договори та обсяги платежів за договорами в вересні м-ці 2018р. КЕКВ 2240</t>
  </si>
  <si>
    <t>ТОВ "Центр сертифікації ключів "Україна"</t>
  </si>
  <si>
    <t>м.Київ, вул.Фрунзе, 102</t>
  </si>
  <si>
    <t>Сертифікат відкритого ключа</t>
  </si>
  <si>
    <t>ФОП Русин В.Ю.</t>
  </si>
  <si>
    <t>Закарпатська обл.,м.Мукачево, вул.Ерделі,31</t>
  </si>
  <si>
    <t>Поточний ремонт холодильного та газового обладнання</t>
  </si>
  <si>
    <t>76 від 06.09.18</t>
  </si>
  <si>
    <t>Мукачівська міськрайонна філія ДУ"Закарпатський обласний Лабораторний центр МОЗ"</t>
  </si>
  <si>
    <t>Закарпатська обл. м.Мукачево, вул. Возз'єднання, 17</t>
  </si>
  <si>
    <t xml:space="preserve">Мікробіологічні дослідження </t>
  </si>
  <si>
    <t>22112567 від 05.09.18</t>
  </si>
  <si>
    <t>325 від 14.09.18</t>
  </si>
  <si>
    <t>Дератизація та дезинсекція</t>
  </si>
  <si>
    <t>147/ф від 14.09.18</t>
  </si>
  <si>
    <t>ПАТ "Державний ощадний банк України"</t>
  </si>
  <si>
    <t>Закарпатська обл., м.Мукачево, вул Я.Мудрого,10</t>
  </si>
  <si>
    <t>№050618 від 05.06.18</t>
  </si>
  <si>
    <t>ТОВ "Авто-сервіс"</t>
  </si>
  <si>
    <t>Закарпатська обл., м.Мукачево,   вул.Академіка Морозова, 12</t>
  </si>
  <si>
    <t>Техогляд  Газель</t>
  </si>
  <si>
    <t>277/9  від 18.09.18</t>
  </si>
  <si>
    <t>ПАТ "Страхова компанія "Еталон"</t>
  </si>
  <si>
    <t>Страхування автомобіля Газель</t>
  </si>
  <si>
    <t>070000-50000060 від 21.09.18</t>
  </si>
  <si>
    <t>ФОП Грабар В.М.</t>
  </si>
  <si>
    <t>Закарпатська обл.,м.Свалява, пров. Достоєвського,1</t>
  </si>
  <si>
    <t>Чистка димоходів</t>
  </si>
  <si>
    <t>332 від 25.09.18</t>
  </si>
  <si>
    <t>Інформація про укладені договори та обсяги платежів за договорами в вересні м-ці 2018р. КЕКВ 2220</t>
  </si>
  <si>
    <t>№88 від 20.09.18</t>
  </si>
  <si>
    <t>Закарпатська обл., м.Мукачево, вул.Бабича,3</t>
  </si>
  <si>
    <t>ФОП Ціва О.В.</t>
  </si>
  <si>
    <t>Засіб для дезинфекції</t>
  </si>
  <si>
    <t>ТОВ "Арніка гірська"</t>
  </si>
  <si>
    <t>Закарпатська обл., м.Мукачево, вул.Петефі,12/1</t>
  </si>
  <si>
    <t>Медикаменти</t>
  </si>
  <si>
    <t>87 від 18.09.18</t>
  </si>
  <si>
    <t>86 від 17.09.18</t>
  </si>
  <si>
    <t>Інформація про укладені договори та обсяги платежів за договорами в вересні м-ці 2018р. КЕКВ 2210</t>
  </si>
  <si>
    <t>№389 від 04.09.18</t>
  </si>
  <si>
    <t>№ 79 від 10.09.18</t>
  </si>
  <si>
    <t>Барвник</t>
  </si>
  <si>
    <t>Круг відрізний</t>
  </si>
  <si>
    <t>Шліф-сітка</t>
  </si>
  <si>
    <t>Дюбель шуруп</t>
  </si>
  <si>
    <t>Крюк мет.</t>
  </si>
  <si>
    <t>Дюбель забив.</t>
  </si>
  <si>
    <t>Шуруп</t>
  </si>
  <si>
    <t>Болт</t>
  </si>
  <si>
    <t>Гайка</t>
  </si>
  <si>
    <t>Круглогубці</t>
  </si>
  <si>
    <t>Карніз</t>
  </si>
  <si>
    <t>ФОП Лакатош Р.С.</t>
  </si>
  <si>
    <t>Закарпатська обл., м.Мукачево, вул. І.Зріні,19</t>
  </si>
  <si>
    <t>№75 від 05.09.18</t>
  </si>
  <si>
    <t>Журнал вх.і вих.</t>
  </si>
  <si>
    <t>Зошит 12 арк.</t>
  </si>
  <si>
    <t>Зошит 48 арк.</t>
  </si>
  <si>
    <t>Зошит 96 арк.</t>
  </si>
  <si>
    <t>Акварель</t>
  </si>
  <si>
    <t>Зошит канц.</t>
  </si>
  <si>
    <t>Калькулятор</t>
  </si>
  <si>
    <t>Клей ПВА</t>
  </si>
  <si>
    <t>Конверт</t>
  </si>
  <si>
    <t>Крейда</t>
  </si>
  <si>
    <t>Губка</t>
  </si>
  <si>
    <t>Лінійка</t>
  </si>
  <si>
    <t>Маркер</t>
  </si>
  <si>
    <t>Ножиці</t>
  </si>
  <si>
    <t>Обкладинки к-т</t>
  </si>
  <si>
    <t>Олівці</t>
  </si>
  <si>
    <t>Ручка кульк.</t>
  </si>
  <si>
    <t>Скоби</t>
  </si>
  <si>
    <t>Скоби вел.</t>
  </si>
  <si>
    <t>Степлер</t>
  </si>
  <si>
    <t>Стержень</t>
  </si>
  <si>
    <t>Файл упак.</t>
  </si>
  <si>
    <t>Фломастери</t>
  </si>
  <si>
    <t>№77 від 10.09.18</t>
  </si>
  <si>
    <t>ТОВ "Епіцентр К"</t>
  </si>
  <si>
    <t>м.Київ, вул. Братиславська, 11</t>
  </si>
  <si>
    <t>ДВПО</t>
  </si>
  <si>
    <t>№78 від 07.09.18</t>
  </si>
  <si>
    <t>ДВП ПС</t>
  </si>
  <si>
    <t>Ватман</t>
  </si>
  <si>
    <t>Клей пальч.</t>
  </si>
  <si>
    <t>Коректор</t>
  </si>
  <si>
    <t>Гумка</t>
  </si>
  <si>
    <t>Набір кісточок</t>
  </si>
  <si>
    <t>Папір кольоров.</t>
  </si>
  <si>
    <t>Папір А-4</t>
  </si>
  <si>
    <t>Скотч</t>
  </si>
  <si>
    <t>Папки на зав'язці</t>
  </si>
  <si>
    <t>Швидозшивачі</t>
  </si>
  <si>
    <t>Швидозшив. Пл.</t>
  </si>
  <si>
    <t>Олівці кольор.</t>
  </si>
  <si>
    <t>Скотч шир.</t>
  </si>
  <si>
    <t>ПП Пензелик Н.Я.</t>
  </si>
  <si>
    <t>№80 від 11.09.18</t>
  </si>
  <si>
    <t>Запчастини д/авт.</t>
  </si>
  <si>
    <t>ФОП Пацкан М.І.</t>
  </si>
  <si>
    <t xml:space="preserve">Мукачівський р-н, с.Станово, </t>
  </si>
  <si>
    <t>М'ягкий інвентар</t>
  </si>
  <si>
    <t>№81 від 14.09.18</t>
  </si>
  <si>
    <t>№82 від 14.09.18</t>
  </si>
  <si>
    <t>№83 від 14.09.18</t>
  </si>
  <si>
    <t>№84 від 14.09.18</t>
  </si>
  <si>
    <t>Джинси</t>
  </si>
  <si>
    <t>Курточки</t>
  </si>
  <si>
    <t>Піжама</t>
  </si>
  <si>
    <t>Футболка</t>
  </si>
  <si>
    <t>Носки</t>
  </si>
  <si>
    <t>Труси</t>
  </si>
  <si>
    <t>Колготки</t>
  </si>
  <si>
    <t>Бюстгалтер</t>
  </si>
  <si>
    <t>Спорт. Костюм</t>
  </si>
  <si>
    <t>Шапки теплі</t>
  </si>
  <si>
    <t>Взуття</t>
  </si>
  <si>
    <t>Кросівки</t>
  </si>
  <si>
    <t>Чобітки</t>
  </si>
  <si>
    <t>Салфетки целюльозні упак</t>
  </si>
  <si>
    <t>Сода кальц.</t>
  </si>
  <si>
    <t>Мукачівський р-н,  с.Іванівці, вул. Миру, 51</t>
  </si>
  <si>
    <t>Амортизатор</t>
  </si>
  <si>
    <t>Катушка зап.</t>
  </si>
  <si>
    <t>Кран опалення</t>
  </si>
  <si>
    <t>ТОВ "Домінік 777"</t>
  </si>
  <si>
    <t>м.Вінниця, вул. Академіка Янгеля,4</t>
  </si>
  <si>
    <t>Миючі та гігієнічні засоби</t>
  </si>
  <si>
    <t>№1998-05 від 20.04.18</t>
  </si>
  <si>
    <t>Мило рідке 5л</t>
  </si>
  <si>
    <t>Зубна паста</t>
  </si>
  <si>
    <t>Папір туал., паперові рушн.</t>
  </si>
  <si>
    <t>Унірерсальна рідина для миття</t>
  </si>
  <si>
    <t>Пральний порошок</t>
  </si>
  <si>
    <t>Засіб чистячий</t>
  </si>
  <si>
    <t>Шампунь 1л</t>
  </si>
  <si>
    <t>3,57   6,96</t>
  </si>
  <si>
    <t>576          60</t>
  </si>
  <si>
    <t>2056,32         417,60</t>
  </si>
  <si>
    <t>Мило литяче</t>
  </si>
  <si>
    <t>Рідина д/посуду</t>
  </si>
  <si>
    <t>Зубна щітка</t>
  </si>
  <si>
    <t>Серветки целюльозні</t>
  </si>
  <si>
    <t>Прокладки</t>
  </si>
  <si>
    <t>Засіб д/унітазів</t>
  </si>
  <si>
    <t>Засіб д/вікон</t>
  </si>
  <si>
    <t>Засіб "Білизна"</t>
  </si>
  <si>
    <t>Засіб для видалення плям</t>
  </si>
  <si>
    <t>Скребки</t>
  </si>
  <si>
    <t xml:space="preserve">ВСЬОГО </t>
  </si>
  <si>
    <t>Інформація про укладені договори та обсяги платежів за договорами в вересні м-ці 2018р. КЕКВ 2230</t>
  </si>
  <si>
    <t>№ 3б від 26.04.18</t>
  </si>
  <si>
    <t>ФОП Данканич К.М.</t>
  </si>
  <si>
    <t>Закарпатська обл., Мукачівський р-н, с. Н.Коропець, вул. Горького,26</t>
  </si>
  <si>
    <t>№9а від 27.08.18</t>
  </si>
  <si>
    <t>Допорогова, (абз.1 ч1 ст.2 ЗУ"Про публічні торги")ч/з ProZorro</t>
  </si>
  <si>
    <t>№16-1а від 28.08.18</t>
  </si>
  <si>
    <t>№16 а від 28.08.18</t>
  </si>
  <si>
    <t>№ 1б від 28.08.18</t>
  </si>
  <si>
    <t>№17а від 28.08.18</t>
  </si>
  <si>
    <t>№18а від 29.08.18</t>
  </si>
  <si>
    <t>ТОВ "Натурпродукт"</t>
  </si>
  <si>
    <t>№21а від 06.09.18</t>
  </si>
  <si>
    <t>№2а від 29.08.18</t>
  </si>
  <si>
    <t>№2б від 11.09.18</t>
  </si>
  <si>
    <t>№14а від 10.09.18</t>
  </si>
  <si>
    <t>№ 06а від14.09.18</t>
  </si>
  <si>
    <t>№2в від 12.09.18</t>
  </si>
  <si>
    <t>Томат-паста</t>
  </si>
  <si>
    <t>№11 від 14.09.18</t>
  </si>
  <si>
    <t>№89 від 24.09.18</t>
  </si>
  <si>
    <t>№19а від 20.09.18</t>
  </si>
  <si>
    <t>№4а від 20.09.18</t>
  </si>
  <si>
    <t>№8а від 20.09.18</t>
  </si>
  <si>
    <t>№22а від 20.09.18</t>
  </si>
  <si>
    <t>перець</t>
  </si>
  <si>
    <t>помідори</t>
  </si>
  <si>
    <t>часник</t>
  </si>
  <si>
    <t>лимон. кислота</t>
  </si>
  <si>
    <t>Закарпатська обл., м.Мукачево, вул. Ужгородська</t>
  </si>
  <si>
    <t>19.</t>
  </si>
  <si>
    <t>22.</t>
  </si>
  <si>
    <t>23.</t>
  </si>
  <si>
    <t>28.</t>
  </si>
  <si>
    <t>29.</t>
  </si>
  <si>
    <t>30.</t>
  </si>
  <si>
    <t>31.</t>
  </si>
  <si>
    <t>32.</t>
  </si>
  <si>
    <t>33.</t>
  </si>
  <si>
    <t>34.</t>
  </si>
  <si>
    <t>35.</t>
  </si>
  <si>
    <t>Інформація про видатки  на  заробітну плату, відрядження , виплату допомоги та сплату податкових платежів в вересні м-ці 2018р.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</si>
</sst>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2" fontId="1" fillId="0" borderId="0" xfId="0" applyNumberFormat="1" applyFont="1"/>
    <xf numFmtId="2" fontId="1" fillId="0" borderId="4" xfId="0" applyNumberFormat="1" applyFont="1" applyBorder="1"/>
    <xf numFmtId="0" fontId="1" fillId="0" borderId="4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0" fillId="0" borderId="0" xfId="0" applyAlignment="1"/>
    <xf numFmtId="0" fontId="1" fillId="0" borderId="0" xfId="0" applyFont="1" applyBorder="1"/>
    <xf numFmtId="0" fontId="4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3" xfId="0" applyBorder="1"/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3" xfId="0" applyFont="1" applyBorder="1"/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/>
    <xf numFmtId="0" fontId="3" fillId="0" borderId="3" xfId="0" applyFont="1" applyBorder="1" applyAlignment="1">
      <alignment vertical="top"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0" fillId="0" borderId="3" xfId="0" applyNumberFormat="1" applyBorder="1"/>
    <xf numFmtId="2" fontId="1" fillId="0" borderId="8" xfId="0" applyNumberFormat="1" applyFont="1" applyBorder="1" applyAlignment="1">
      <alignment vertical="top"/>
    </xf>
    <xf numFmtId="2" fontId="1" fillId="0" borderId="3" xfId="0" applyNumberFormat="1" applyFont="1" applyBorder="1"/>
    <xf numFmtId="2" fontId="1" fillId="0" borderId="7" xfId="0" applyNumberFormat="1" applyFont="1" applyFill="1" applyBorder="1"/>
    <xf numFmtId="2" fontId="1" fillId="0" borderId="8" xfId="0" applyNumberFormat="1" applyFont="1" applyFill="1" applyBorder="1"/>
    <xf numFmtId="2" fontId="1" fillId="0" borderId="3" xfId="0" applyNumberFormat="1" applyFont="1" applyFill="1" applyBorder="1"/>
    <xf numFmtId="2" fontId="1" fillId="0" borderId="3" xfId="0" applyNumberFormat="1" applyFont="1" applyFill="1" applyBorder="1" applyAlignment="1">
      <alignment vertical="top"/>
    </xf>
    <xf numFmtId="2" fontId="1" fillId="0" borderId="7" xfId="0" applyNumberFormat="1" applyFont="1" applyFill="1" applyBorder="1" applyAlignment="1">
      <alignment vertical="top"/>
    </xf>
    <xf numFmtId="2" fontId="1" fillId="0" borderId="9" xfId="0" applyNumberFormat="1" applyFont="1" applyFill="1" applyBorder="1" applyAlignment="1">
      <alignment vertical="top"/>
    </xf>
    <xf numFmtId="0" fontId="1" fillId="0" borderId="9" xfId="0" applyFont="1" applyBorder="1"/>
    <xf numFmtId="0" fontId="0" fillId="0" borderId="8" xfId="0" applyBorder="1" applyAlignment="1"/>
    <xf numFmtId="0" fontId="1" fillId="0" borderId="7" xfId="0" applyFont="1" applyBorder="1" applyAlignment="1">
      <alignment wrapText="1"/>
    </xf>
    <xf numFmtId="2" fontId="1" fillId="0" borderId="0" xfId="0" applyNumberFormat="1" applyFont="1" applyBorder="1"/>
    <xf numFmtId="2" fontId="1" fillId="0" borderId="0" xfId="0" applyNumberFormat="1" applyFont="1" applyAlignment="1">
      <alignment vertical="center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9" xfId="0" applyNumberFormat="1" applyFont="1" applyBorder="1"/>
    <xf numFmtId="0" fontId="1" fillId="0" borderId="0" xfId="0" applyFont="1" applyAlignment="1">
      <alignment vertical="center" wrapText="1"/>
    </xf>
    <xf numFmtId="0" fontId="0" fillId="0" borderId="7" xfId="0" applyBorder="1" applyAlignment="1">
      <alignment vertical="top"/>
    </xf>
    <xf numFmtId="0" fontId="1" fillId="0" borderId="2" xfId="0" applyFont="1" applyBorder="1"/>
    <xf numFmtId="2" fontId="1" fillId="0" borderId="2" xfId="0" applyNumberFormat="1" applyFont="1" applyBorder="1"/>
    <xf numFmtId="0" fontId="3" fillId="0" borderId="8" xfId="0" applyFont="1" applyBorder="1"/>
    <xf numFmtId="14" fontId="3" fillId="0" borderId="9" xfId="0" applyNumberFormat="1" applyFont="1" applyBorder="1"/>
    <xf numFmtId="14" fontId="3" fillId="0" borderId="8" xfId="0" applyNumberFormat="1" applyFont="1" applyBorder="1"/>
    <xf numFmtId="0" fontId="3" fillId="0" borderId="7" xfId="0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0" fontId="3" fillId="0" borderId="7" xfId="0" applyFont="1" applyBorder="1"/>
    <xf numFmtId="0" fontId="2" fillId="0" borderId="3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0" fillId="0" borderId="0" xfId="0" applyBorder="1"/>
    <xf numFmtId="0" fontId="1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6" fillId="0" borderId="8" xfId="0" applyFont="1" applyBorder="1"/>
    <xf numFmtId="2" fontId="1" fillId="0" borderId="0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2" fontId="6" fillId="0" borderId="7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1" fillId="0" borderId="10" xfId="0" applyNumberFormat="1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2" fontId="8" fillId="0" borderId="3" xfId="0" applyNumberFormat="1" applyFont="1" applyFill="1" applyBorder="1"/>
    <xf numFmtId="0" fontId="8" fillId="0" borderId="3" xfId="0" applyFont="1" applyBorder="1"/>
    <xf numFmtId="0" fontId="1" fillId="0" borderId="3" xfId="0" applyFont="1" applyFill="1" applyBorder="1" applyAlignment="1">
      <alignment vertical="top" wrapText="1"/>
    </xf>
    <xf numFmtId="2" fontId="8" fillId="0" borderId="0" xfId="0" applyNumberFormat="1" applyFont="1"/>
    <xf numFmtId="0" fontId="1" fillId="0" borderId="3" xfId="0" applyFont="1" applyBorder="1" applyAlignment="1">
      <alignment horizontal="left" vertical="top" wrapText="1"/>
    </xf>
    <xf numFmtId="0" fontId="8" fillId="0" borderId="0" xfId="0" applyFont="1"/>
    <xf numFmtId="2" fontId="1" fillId="0" borderId="11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2" fontId="8" fillId="0" borderId="3" xfId="0" applyNumberFormat="1" applyFont="1" applyBorder="1"/>
    <xf numFmtId="0" fontId="9" fillId="0" borderId="3" xfId="0" applyFont="1" applyBorder="1"/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2" fontId="1" fillId="0" borderId="0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8" fillId="0" borderId="8" xfId="0" applyNumberFormat="1" applyFont="1" applyFill="1" applyBorder="1"/>
    <xf numFmtId="0" fontId="1" fillId="0" borderId="9" xfId="0" applyFont="1" applyBorder="1" applyAlignment="1">
      <alignment horizontal="center"/>
    </xf>
    <xf numFmtId="2" fontId="1" fillId="0" borderId="13" xfId="0" applyNumberFormat="1" applyFont="1" applyBorder="1"/>
    <xf numFmtId="2" fontId="1" fillId="0" borderId="8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Fill="1"/>
    <xf numFmtId="2" fontId="0" fillId="0" borderId="0" xfId="0" applyNumberFormat="1" applyFill="1"/>
    <xf numFmtId="2" fontId="1" fillId="0" borderId="3" xfId="0" applyNumberFormat="1" applyFont="1" applyBorder="1" applyAlignment="1">
      <alignment vertical="top" wrapText="1"/>
    </xf>
    <xf numFmtId="2" fontId="1" fillId="0" borderId="9" xfId="0" applyNumberFormat="1" applyFont="1" applyFill="1" applyBorder="1" applyAlignment="1">
      <alignment vertical="top" wrapText="1"/>
    </xf>
    <xf numFmtId="0" fontId="0" fillId="0" borderId="3" xfId="0" applyFill="1" applyBorder="1"/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2" fontId="10" fillId="0" borderId="0" xfId="0" applyNumberFormat="1" applyFont="1" applyFill="1"/>
    <xf numFmtId="0" fontId="0" fillId="0" borderId="3" xfId="0" applyBorder="1" applyAlignment="1"/>
    <xf numFmtId="0" fontId="0" fillId="0" borderId="8" xfId="0" applyBorder="1" applyAlignment="1"/>
    <xf numFmtId="0" fontId="0" fillId="0" borderId="8" xfId="0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2" fontId="6" fillId="0" borderId="0" xfId="0" applyNumberFormat="1" applyFont="1" applyFill="1" applyAlignment="1">
      <alignment horizontal="right" vertical="center"/>
    </xf>
    <xf numFmtId="2" fontId="8" fillId="0" borderId="14" xfId="0" applyNumberFormat="1" applyFont="1" applyFill="1" applyBorder="1"/>
    <xf numFmtId="2" fontId="1" fillId="0" borderId="15" xfId="0" applyNumberFormat="1" applyFont="1" applyBorder="1"/>
    <xf numFmtId="0" fontId="1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/>
    </xf>
    <xf numFmtId="0" fontId="1" fillId="0" borderId="8" xfId="0" applyFont="1" applyFill="1" applyBorder="1"/>
    <xf numFmtId="0" fontId="1" fillId="0" borderId="0" xfId="0" applyFont="1" applyFill="1" applyBorder="1"/>
    <xf numFmtId="2" fontId="8" fillId="0" borderId="3" xfId="0" applyNumberFormat="1" applyFont="1" applyFill="1" applyBorder="1" applyAlignment="1">
      <alignment vertical="top" wrapText="1"/>
    </xf>
    <xf numFmtId="0" fontId="0" fillId="0" borderId="9" xfId="0" applyBorder="1" applyAlignment="1"/>
    <xf numFmtId="0" fontId="2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Border="1" applyAlignment="1"/>
    <xf numFmtId="0" fontId="0" fillId="0" borderId="13" xfId="0" applyBorder="1" applyAlignment="1"/>
    <xf numFmtId="0" fontId="0" fillId="0" borderId="9" xfId="0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0" fontId="1" fillId="0" borderId="8" xfId="0" applyFont="1" applyBorder="1" applyAlignment="1">
      <alignment wrapText="1"/>
    </xf>
    <xf numFmtId="0" fontId="1" fillId="0" borderId="3" xfId="0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9" xfId="0" applyNumberFormat="1" applyFont="1" applyBorder="1" applyAlignment="1">
      <alignment vertical="top"/>
    </xf>
    <xf numFmtId="2" fontId="1" fillId="0" borderId="4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2" xfId="0" applyNumberFormat="1" applyFont="1" applyBorder="1" applyAlignment="1">
      <alignment vertical="center"/>
    </xf>
    <xf numFmtId="2" fontId="1" fillId="0" borderId="7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8" xfId="0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vertical="center"/>
    </xf>
    <xf numFmtId="0" fontId="11" fillId="0" borderId="9" xfId="0" applyFont="1" applyBorder="1" applyAlignment="1">
      <alignment vertical="top" wrapText="1"/>
    </xf>
    <xf numFmtId="2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top"/>
    </xf>
    <xf numFmtId="2" fontId="0" fillId="0" borderId="13" xfId="0" applyNumberForma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2" fontId="1" fillId="0" borderId="9" xfId="0" applyNumberFormat="1" applyFont="1" applyFill="1" applyBorder="1"/>
    <xf numFmtId="0" fontId="1" fillId="0" borderId="9" xfId="0" applyFont="1" applyBorder="1" applyAlignment="1">
      <alignment wrapText="1"/>
    </xf>
    <xf numFmtId="0" fontId="9" fillId="0" borderId="0" xfId="0" applyFont="1" applyBorder="1"/>
    <xf numFmtId="0" fontId="9" fillId="0" borderId="8" xfId="0" applyFont="1" applyBorder="1" applyAlignment="1">
      <alignment wrapText="1"/>
    </xf>
    <xf numFmtId="0" fontId="14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right" vertical="center"/>
    </xf>
    <xf numFmtId="0" fontId="9" fillId="0" borderId="0" xfId="0" applyFont="1"/>
    <xf numFmtId="2" fontId="9" fillId="0" borderId="0" xfId="0" applyNumberFormat="1" applyFont="1"/>
    <xf numFmtId="2" fontId="8" fillId="0" borderId="9" xfId="0" applyNumberFormat="1" applyFont="1" applyFill="1" applyBorder="1"/>
    <xf numFmtId="2" fontId="0" fillId="0" borderId="0" xfId="0" applyNumberFormat="1" applyBorder="1"/>
    <xf numFmtId="2" fontId="8" fillId="0" borderId="0" xfId="0" applyNumberFormat="1" applyFont="1" applyFill="1" applyBorder="1"/>
    <xf numFmtId="2" fontId="16" fillId="0" borderId="0" xfId="0" applyNumberFormat="1" applyFont="1" applyFill="1"/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/>
    </xf>
    <xf numFmtId="0" fontId="0" fillId="0" borderId="0" xfId="0" applyFill="1" applyBorder="1"/>
    <xf numFmtId="0" fontId="1" fillId="0" borderId="6" xfId="0" applyFont="1" applyBorder="1"/>
    <xf numFmtId="0" fontId="1" fillId="0" borderId="9" xfId="0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2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2" fontId="0" fillId="0" borderId="8" xfId="0" applyNumberFormat="1" applyBorder="1" applyAlignment="1"/>
    <xf numFmtId="2" fontId="0" fillId="0" borderId="9" xfId="0" applyNumberFormat="1" applyBorder="1" applyAlignment="1"/>
    <xf numFmtId="0" fontId="1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2" fontId="1" fillId="0" borderId="7" xfId="0" applyNumberFormat="1" applyFont="1" applyBorder="1" applyAlignment="1"/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/>
    <xf numFmtId="2" fontId="1" fillId="0" borderId="8" xfId="0" applyNumberFormat="1" applyFont="1" applyBorder="1" applyAlignment="1"/>
    <xf numFmtId="0" fontId="2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2" fontId="1" fillId="0" borderId="8" xfId="0" applyNumberFormat="1" applyFont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9" xfId="0" applyNumberFormat="1" applyFont="1" applyBorder="1" applyAlignment="1"/>
    <xf numFmtId="0" fontId="1" fillId="0" borderId="9" xfId="0" applyFont="1" applyBorder="1" applyAlignment="1"/>
    <xf numFmtId="0" fontId="3" fillId="0" borderId="8" xfId="0" applyFont="1" applyBorder="1" applyAlignment="1">
      <alignment vertical="top" wrapText="1"/>
    </xf>
    <xf numFmtId="2" fontId="1" fillId="0" borderId="12" xfId="0" applyNumberFormat="1" applyFont="1" applyBorder="1" applyAlignment="1">
      <alignment vertical="top"/>
    </xf>
    <xf numFmtId="0" fontId="0" fillId="0" borderId="11" xfId="0" applyBorder="1" applyAlignment="1"/>
    <xf numFmtId="0" fontId="0" fillId="0" borderId="13" xfId="0" applyBorder="1" applyAlignment="1"/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2" fontId="1" fillId="0" borderId="7" xfId="0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2" fontId="15" fillId="0" borderId="7" xfId="0" applyNumberFormat="1" applyFont="1" applyBorder="1" applyAlignment="1">
      <alignment vertical="top"/>
    </xf>
    <xf numFmtId="2" fontId="15" fillId="0" borderId="8" xfId="0" applyNumberFormat="1" applyFont="1" applyBorder="1" applyAlignment="1">
      <alignment vertical="top"/>
    </xf>
    <xf numFmtId="2" fontId="15" fillId="0" borderId="9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1" fillId="0" borderId="12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8" xfId="0" applyFont="1" applyBorder="1" applyAlignment="1">
      <alignment horizontal="left" vertical="top"/>
    </xf>
    <xf numFmtId="0" fontId="3" fillId="0" borderId="7" xfId="0" applyFont="1" applyBorder="1" applyAlignment="1">
      <alignment wrapText="1"/>
    </xf>
    <xf numFmtId="2" fontId="1" fillId="0" borderId="6" xfId="0" applyNumberFormat="1" applyFont="1" applyFill="1" applyBorder="1"/>
    <xf numFmtId="0" fontId="17" fillId="0" borderId="0" xfId="0" applyFont="1" applyFill="1"/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workbookViewId="0">
      <selection activeCell="F7" sqref="F6:F7"/>
    </sheetView>
  </sheetViews>
  <sheetFormatPr defaultRowHeight="15"/>
  <cols>
    <col min="2" max="2" width="6.140625" customWidth="1"/>
    <col min="3" max="3" width="35.5703125" customWidth="1"/>
    <col min="4" max="4" width="14.28515625" customWidth="1"/>
    <col min="5" max="6" width="16.140625" customWidth="1"/>
    <col min="7" max="7" width="9.42578125" customWidth="1"/>
    <col min="8" max="8" width="11.140625" customWidth="1"/>
  </cols>
  <sheetData>
    <row r="1" spans="2:14" ht="18.75">
      <c r="B1" s="243" t="s">
        <v>384</v>
      </c>
      <c r="C1" s="243"/>
      <c r="D1" s="243"/>
      <c r="E1" s="243"/>
      <c r="F1" s="243"/>
      <c r="G1" s="244"/>
      <c r="H1" s="24"/>
      <c r="I1" s="24"/>
      <c r="J1" s="24"/>
      <c r="K1" s="24"/>
      <c r="L1" s="24"/>
      <c r="M1" s="22"/>
      <c r="N1" s="22"/>
    </row>
    <row r="2" spans="2:14">
      <c r="B2" s="245"/>
      <c r="C2" s="245"/>
      <c r="D2" s="245"/>
      <c r="E2" s="245"/>
      <c r="F2" s="245"/>
      <c r="G2" s="246"/>
    </row>
    <row r="3" spans="2:14" ht="48.75" customHeight="1">
      <c r="B3" s="249" t="s">
        <v>6</v>
      </c>
      <c r="C3" s="247" t="s">
        <v>70</v>
      </c>
      <c r="D3" s="247" t="s">
        <v>69</v>
      </c>
      <c r="E3" s="247" t="s">
        <v>5</v>
      </c>
      <c r="F3" s="247"/>
      <c r="G3" s="251" t="s">
        <v>76</v>
      </c>
      <c r="H3" s="252"/>
    </row>
    <row r="4" spans="2:14" ht="41.25" customHeight="1">
      <c r="B4" s="250"/>
      <c r="C4" s="248"/>
      <c r="D4" s="248"/>
      <c r="E4" s="69" t="s">
        <v>80</v>
      </c>
      <c r="F4" s="77" t="s">
        <v>81</v>
      </c>
      <c r="G4" s="70" t="s">
        <v>80</v>
      </c>
      <c r="H4" s="78" t="s">
        <v>82</v>
      </c>
    </row>
    <row r="5" spans="2:14" ht="16.5">
      <c r="B5" s="71" t="s">
        <v>12</v>
      </c>
      <c r="C5" s="72" t="s">
        <v>71</v>
      </c>
      <c r="D5" s="73">
        <v>2111</v>
      </c>
      <c r="E5" s="163">
        <v>1077663.3799999999</v>
      </c>
      <c r="F5" s="79"/>
      <c r="G5" s="75"/>
      <c r="H5" s="34"/>
    </row>
    <row r="6" spans="2:14" ht="16.5">
      <c r="B6" s="71" t="s">
        <v>14</v>
      </c>
      <c r="C6" s="72" t="s">
        <v>72</v>
      </c>
      <c r="D6" s="73">
        <v>2120</v>
      </c>
      <c r="E6" s="163">
        <v>213820.84</v>
      </c>
      <c r="F6" s="80"/>
      <c r="G6" s="75"/>
      <c r="H6" s="29"/>
    </row>
    <row r="7" spans="2:14" ht="16.5">
      <c r="B7" s="71" t="s">
        <v>16</v>
      </c>
      <c r="C7" s="72" t="s">
        <v>73</v>
      </c>
      <c r="D7" s="73">
        <v>2250</v>
      </c>
      <c r="E7" s="74">
        <v>540</v>
      </c>
      <c r="F7" s="80">
        <v>0</v>
      </c>
      <c r="G7" s="75">
        <v>0</v>
      </c>
      <c r="H7" s="75">
        <v>0</v>
      </c>
    </row>
    <row r="8" spans="2:14" ht="16.5">
      <c r="B8" s="71"/>
      <c r="C8" s="72" t="s">
        <v>74</v>
      </c>
      <c r="D8" s="73"/>
      <c r="E8" s="74">
        <v>0</v>
      </c>
      <c r="F8" s="80">
        <v>0</v>
      </c>
      <c r="G8" s="75"/>
      <c r="H8" s="29"/>
    </row>
    <row r="9" spans="2:14" ht="16.5">
      <c r="B9" s="71" t="s">
        <v>17</v>
      </c>
      <c r="C9" s="72" t="s">
        <v>77</v>
      </c>
      <c r="D9" s="73">
        <v>2730</v>
      </c>
      <c r="E9" s="74">
        <v>0</v>
      </c>
      <c r="F9" s="80">
        <v>0</v>
      </c>
      <c r="G9" s="75"/>
      <c r="H9" s="29"/>
    </row>
    <row r="10" spans="2:14" ht="16.5">
      <c r="B10" s="71" t="s">
        <v>20</v>
      </c>
      <c r="C10" s="72" t="s">
        <v>75</v>
      </c>
      <c r="D10" s="73">
        <v>2800</v>
      </c>
      <c r="E10" s="163">
        <v>0</v>
      </c>
      <c r="F10" s="80">
        <v>0</v>
      </c>
      <c r="G10" s="75"/>
      <c r="H10" s="29"/>
    </row>
    <row r="11" spans="2:14">
      <c r="B11" s="2"/>
      <c r="C11" s="2"/>
      <c r="D11" s="2"/>
      <c r="E11" s="2"/>
      <c r="F11" s="2"/>
      <c r="G11" s="2"/>
    </row>
    <row r="12" spans="2:14">
      <c r="B12" s="2"/>
      <c r="C12" s="2"/>
      <c r="D12" s="2"/>
      <c r="E12" s="2"/>
      <c r="F12" s="2"/>
      <c r="G12" s="2"/>
    </row>
    <row r="13" spans="2:14">
      <c r="B13" s="2"/>
      <c r="C13" s="2"/>
      <c r="D13" s="2"/>
      <c r="E13" s="2"/>
      <c r="F13" s="2"/>
      <c r="G13" s="2"/>
    </row>
    <row r="14" spans="2:14">
      <c r="B14" s="2"/>
      <c r="C14" s="2"/>
      <c r="D14" s="2"/>
      <c r="E14" s="2"/>
      <c r="F14" s="2"/>
      <c r="G14" s="2"/>
    </row>
  </sheetData>
  <mergeCells count="6">
    <mergeCell ref="B1:G2"/>
    <mergeCell ref="E3:F3"/>
    <mergeCell ref="D3:D4"/>
    <mergeCell ref="C3:C4"/>
    <mergeCell ref="B3:B4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topLeftCell="A7" workbookViewId="0">
      <selection activeCell="J151" sqref="J151:L151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10.42578125" bestFit="1" customWidth="1"/>
  </cols>
  <sheetData>
    <row r="1" spans="1:12" ht="18.75">
      <c r="B1" s="269" t="s">
        <v>230</v>
      </c>
      <c r="C1" s="269"/>
      <c r="D1" s="269"/>
      <c r="E1" s="269"/>
      <c r="F1" s="269"/>
      <c r="G1" s="269"/>
      <c r="H1" s="269"/>
      <c r="I1" s="269"/>
      <c r="J1" s="269"/>
      <c r="K1" s="270"/>
      <c r="L1" s="270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71" t="s">
        <v>6</v>
      </c>
      <c r="B3" s="272" t="s">
        <v>0</v>
      </c>
      <c r="C3" s="272" t="s">
        <v>1</v>
      </c>
      <c r="D3" s="268" t="s">
        <v>2</v>
      </c>
      <c r="E3" s="268" t="s">
        <v>7</v>
      </c>
      <c r="F3" s="268" t="s">
        <v>9</v>
      </c>
      <c r="G3" s="272" t="s">
        <v>3</v>
      </c>
      <c r="H3" s="272" t="s">
        <v>4</v>
      </c>
      <c r="I3" s="268" t="s">
        <v>8</v>
      </c>
      <c r="J3" s="268" t="s">
        <v>10</v>
      </c>
      <c r="K3" s="268"/>
      <c r="L3" s="268"/>
    </row>
    <row r="4" spans="1:12">
      <c r="A4" s="252"/>
      <c r="B4" s="252"/>
      <c r="C4" s="252"/>
      <c r="D4" s="252"/>
      <c r="E4" s="252"/>
      <c r="F4" s="252"/>
      <c r="G4" s="252"/>
      <c r="H4" s="252"/>
      <c r="I4" s="252"/>
      <c r="J4" s="99" t="s">
        <v>3</v>
      </c>
      <c r="K4" s="99" t="s">
        <v>4</v>
      </c>
      <c r="L4" s="99" t="s">
        <v>5</v>
      </c>
    </row>
    <row r="5" spans="1:12">
      <c r="A5" s="99">
        <v>1</v>
      </c>
      <c r="B5" s="32">
        <v>2</v>
      </c>
      <c r="C5" s="99">
        <v>3</v>
      </c>
      <c r="D5" s="25">
        <v>4</v>
      </c>
      <c r="E5" s="99">
        <v>5</v>
      </c>
      <c r="F5" s="99">
        <v>6</v>
      </c>
      <c r="G5" s="99">
        <v>7</v>
      </c>
      <c r="H5" s="32">
        <v>8</v>
      </c>
      <c r="I5" s="99">
        <v>9</v>
      </c>
      <c r="J5" s="25">
        <v>10</v>
      </c>
      <c r="K5" s="99">
        <v>11</v>
      </c>
      <c r="L5" s="99">
        <v>12</v>
      </c>
    </row>
    <row r="6" spans="1:12" ht="63.75">
      <c r="A6" s="147" t="s">
        <v>12</v>
      </c>
      <c r="B6" s="11" t="s">
        <v>166</v>
      </c>
      <c r="C6" s="145" t="s">
        <v>167</v>
      </c>
      <c r="D6" s="167" t="s">
        <v>168</v>
      </c>
      <c r="E6" s="175" t="s">
        <v>231</v>
      </c>
      <c r="F6" s="12">
        <v>11970</v>
      </c>
      <c r="G6" s="109">
        <v>410</v>
      </c>
      <c r="H6" s="12">
        <v>29.195</v>
      </c>
      <c r="I6" s="154" t="s">
        <v>11</v>
      </c>
      <c r="J6" s="10">
        <v>410</v>
      </c>
      <c r="K6" s="149">
        <v>29.195</v>
      </c>
      <c r="L6" s="45">
        <v>11970</v>
      </c>
    </row>
    <row r="7" spans="1:12" ht="15.75">
      <c r="A7" s="27"/>
      <c r="B7" s="27"/>
      <c r="C7" s="96"/>
      <c r="D7" s="146"/>
      <c r="E7" s="94"/>
      <c r="F7" s="30"/>
      <c r="G7" s="30"/>
      <c r="H7" s="40"/>
      <c r="I7" s="217" t="s">
        <v>13</v>
      </c>
      <c r="J7" s="30"/>
      <c r="K7" s="40"/>
      <c r="L7" s="92">
        <f>L6</f>
        <v>11970</v>
      </c>
    </row>
    <row r="8" spans="1:12" ht="30">
      <c r="A8" s="267" t="s">
        <v>14</v>
      </c>
      <c r="B8" s="267" t="s">
        <v>169</v>
      </c>
      <c r="C8" s="266" t="s">
        <v>170</v>
      </c>
      <c r="D8" s="167" t="s">
        <v>171</v>
      </c>
      <c r="E8" s="263" t="s">
        <v>232</v>
      </c>
      <c r="F8" s="256">
        <v>385</v>
      </c>
      <c r="G8" s="259"/>
      <c r="H8" s="262"/>
      <c r="I8" s="253" t="s">
        <v>11</v>
      </c>
      <c r="J8" s="29"/>
      <c r="K8" s="50"/>
      <c r="L8" s="121"/>
    </row>
    <row r="9" spans="1:12">
      <c r="A9" s="260"/>
      <c r="B9" s="260"/>
      <c r="C9" s="254"/>
      <c r="D9" s="179" t="s">
        <v>233</v>
      </c>
      <c r="E9" s="264"/>
      <c r="F9" s="257"/>
      <c r="G9" s="260"/>
      <c r="H9" s="260"/>
      <c r="I9" s="254"/>
      <c r="J9" s="29">
        <v>8</v>
      </c>
      <c r="K9" s="50">
        <v>30</v>
      </c>
      <c r="L9" s="42">
        <v>240</v>
      </c>
    </row>
    <row r="10" spans="1:12" ht="30">
      <c r="A10" s="260"/>
      <c r="B10" s="260"/>
      <c r="C10" s="254"/>
      <c r="D10" s="160" t="s">
        <v>175</v>
      </c>
      <c r="E10" s="264"/>
      <c r="F10" s="257"/>
      <c r="G10" s="260"/>
      <c r="H10" s="260"/>
      <c r="I10" s="254"/>
      <c r="J10" s="29">
        <v>2</v>
      </c>
      <c r="K10" s="50">
        <v>47</v>
      </c>
      <c r="L10" s="42">
        <v>94</v>
      </c>
    </row>
    <row r="11" spans="1:12">
      <c r="A11" s="260"/>
      <c r="B11" s="260"/>
      <c r="C11" s="254"/>
      <c r="D11" s="179" t="s">
        <v>234</v>
      </c>
      <c r="E11" s="264"/>
      <c r="F11" s="257"/>
      <c r="G11" s="260"/>
      <c r="H11" s="260"/>
      <c r="I11" s="254"/>
      <c r="J11" s="29">
        <v>10</v>
      </c>
      <c r="K11" s="50">
        <v>16</v>
      </c>
      <c r="L11" s="42">
        <v>160</v>
      </c>
    </row>
    <row r="12" spans="1:12">
      <c r="A12" s="260"/>
      <c r="B12" s="260"/>
      <c r="C12" s="254"/>
      <c r="D12" s="179" t="s">
        <v>235</v>
      </c>
      <c r="E12" s="264"/>
      <c r="F12" s="257"/>
      <c r="G12" s="260"/>
      <c r="H12" s="260"/>
      <c r="I12" s="254"/>
      <c r="J12" s="29">
        <v>10</v>
      </c>
      <c r="K12" s="50">
        <v>3</v>
      </c>
      <c r="L12" s="42">
        <v>30</v>
      </c>
    </row>
    <row r="13" spans="1:12">
      <c r="A13" s="261"/>
      <c r="B13" s="261"/>
      <c r="C13" s="255"/>
      <c r="D13" s="148"/>
      <c r="E13" s="265"/>
      <c r="F13" s="258"/>
      <c r="G13" s="261"/>
      <c r="H13" s="261"/>
      <c r="I13" s="255"/>
      <c r="J13" s="150"/>
      <c r="K13" s="168"/>
      <c r="L13" s="141"/>
    </row>
    <row r="14" spans="1:12" ht="15.75">
      <c r="A14" s="30"/>
      <c r="B14" s="30"/>
      <c r="C14" s="30"/>
      <c r="D14" s="30"/>
      <c r="E14" s="30"/>
      <c r="F14" s="40"/>
      <c r="G14" s="30"/>
      <c r="H14" s="40"/>
      <c r="I14" s="217" t="s">
        <v>13</v>
      </c>
      <c r="J14" s="47"/>
      <c r="K14" s="165"/>
      <c r="L14" s="230">
        <f>L9+L10+L11+L12</f>
        <v>524</v>
      </c>
    </row>
    <row r="15" spans="1:12" ht="30">
      <c r="A15" s="267" t="s">
        <v>16</v>
      </c>
      <c r="B15" s="267" t="s">
        <v>169</v>
      </c>
      <c r="C15" s="266" t="s">
        <v>170</v>
      </c>
      <c r="D15" s="167" t="s">
        <v>171</v>
      </c>
      <c r="E15" s="263" t="s">
        <v>172</v>
      </c>
      <c r="F15" s="267">
        <v>18300</v>
      </c>
      <c r="G15" s="259"/>
      <c r="H15" s="262"/>
      <c r="I15" s="253" t="s">
        <v>11</v>
      </c>
      <c r="J15" s="29"/>
      <c r="K15" s="50"/>
      <c r="L15" s="121"/>
    </row>
    <row r="16" spans="1:12">
      <c r="A16" s="260"/>
      <c r="B16" s="260"/>
      <c r="C16" s="254"/>
      <c r="D16" s="160" t="s">
        <v>177</v>
      </c>
      <c r="E16" s="264"/>
      <c r="F16" s="260"/>
      <c r="G16" s="260"/>
      <c r="H16" s="260"/>
      <c r="I16" s="254"/>
      <c r="J16" s="29"/>
      <c r="K16" s="50"/>
      <c r="L16" s="42"/>
    </row>
    <row r="17" spans="1:12">
      <c r="A17" s="260"/>
      <c r="B17" s="260"/>
      <c r="C17" s="254"/>
      <c r="D17" s="179" t="s">
        <v>176</v>
      </c>
      <c r="E17" s="264"/>
      <c r="F17" s="260"/>
      <c r="G17" s="260"/>
      <c r="H17" s="260"/>
      <c r="I17" s="254"/>
      <c r="J17" s="29">
        <v>1</v>
      </c>
      <c r="K17" s="50">
        <v>216</v>
      </c>
      <c r="L17" s="42">
        <v>216</v>
      </c>
    </row>
    <row r="18" spans="1:12">
      <c r="A18" s="260"/>
      <c r="B18" s="260"/>
      <c r="C18" s="254"/>
      <c r="D18" s="160" t="s">
        <v>176</v>
      </c>
      <c r="E18" s="264"/>
      <c r="F18" s="260"/>
      <c r="G18" s="260"/>
      <c r="H18" s="260"/>
      <c r="I18" s="254"/>
      <c r="J18" s="29">
        <v>8</v>
      </c>
      <c r="K18" s="50">
        <v>157</v>
      </c>
      <c r="L18" s="42">
        <v>1256</v>
      </c>
    </row>
    <row r="19" spans="1:12">
      <c r="A19" s="260"/>
      <c r="B19" s="260"/>
      <c r="C19" s="254"/>
      <c r="D19" s="160"/>
      <c r="E19" s="264"/>
      <c r="F19" s="260"/>
      <c r="G19" s="260"/>
      <c r="H19" s="260"/>
      <c r="I19" s="254"/>
      <c r="J19" s="29"/>
      <c r="K19" s="50"/>
      <c r="L19" s="42"/>
    </row>
    <row r="20" spans="1:12">
      <c r="A20" s="261"/>
      <c r="B20" s="261"/>
      <c r="C20" s="255"/>
      <c r="D20" s="159"/>
      <c r="E20" s="265"/>
      <c r="F20" s="261"/>
      <c r="G20" s="261"/>
      <c r="H20" s="261"/>
      <c r="I20" s="255"/>
      <c r="J20" s="161"/>
      <c r="K20" s="168"/>
      <c r="L20" s="141"/>
    </row>
    <row r="21" spans="1:12" ht="15.75">
      <c r="A21" s="30"/>
      <c r="B21" s="30"/>
      <c r="C21" s="30"/>
      <c r="D21" s="30"/>
      <c r="E21" s="30"/>
      <c r="F21" s="40"/>
      <c r="G21" s="30"/>
      <c r="H21" s="40"/>
      <c r="I21" s="217" t="s">
        <v>13</v>
      </c>
      <c r="J21" s="47"/>
      <c r="K21" s="165"/>
      <c r="L21" s="230">
        <f>L16+L17+L18+L19+L20</f>
        <v>1472</v>
      </c>
    </row>
    <row r="22" spans="1:12" ht="30">
      <c r="A22" s="267" t="s">
        <v>17</v>
      </c>
      <c r="B22" s="267" t="s">
        <v>169</v>
      </c>
      <c r="C22" s="266" t="s">
        <v>170</v>
      </c>
      <c r="D22" s="167" t="s">
        <v>171</v>
      </c>
      <c r="E22" s="263" t="s">
        <v>173</v>
      </c>
      <c r="F22" s="256">
        <v>4400</v>
      </c>
      <c r="G22" s="259"/>
      <c r="H22" s="262"/>
      <c r="I22" s="253" t="s">
        <v>11</v>
      </c>
      <c r="J22" s="29"/>
      <c r="K22" s="50"/>
      <c r="L22" s="121"/>
    </row>
    <row r="23" spans="1:12">
      <c r="A23" s="260"/>
      <c r="B23" s="260"/>
      <c r="C23" s="254"/>
      <c r="D23" s="179" t="s">
        <v>236</v>
      </c>
      <c r="E23" s="264"/>
      <c r="F23" s="257"/>
      <c r="G23" s="260"/>
      <c r="H23" s="260"/>
      <c r="I23" s="254"/>
      <c r="J23" s="29">
        <v>10</v>
      </c>
      <c r="K23" s="50">
        <v>3</v>
      </c>
      <c r="L23" s="42">
        <v>30</v>
      </c>
    </row>
    <row r="24" spans="1:12">
      <c r="A24" s="260"/>
      <c r="B24" s="260"/>
      <c r="C24" s="254"/>
      <c r="D24" s="160" t="s">
        <v>178</v>
      </c>
      <c r="E24" s="264"/>
      <c r="F24" s="257"/>
      <c r="G24" s="260"/>
      <c r="H24" s="260"/>
      <c r="I24" s="254"/>
      <c r="J24" s="29">
        <v>1</v>
      </c>
      <c r="K24" s="50">
        <v>45</v>
      </c>
      <c r="L24" s="42">
        <v>45</v>
      </c>
    </row>
    <row r="25" spans="1:12">
      <c r="A25" s="260"/>
      <c r="B25" s="260"/>
      <c r="C25" s="254"/>
      <c r="D25" s="179" t="s">
        <v>237</v>
      </c>
      <c r="E25" s="264"/>
      <c r="F25" s="257"/>
      <c r="G25" s="260"/>
      <c r="H25" s="260"/>
      <c r="I25" s="254"/>
      <c r="J25" s="29">
        <v>4</v>
      </c>
      <c r="K25" s="50">
        <v>2.5</v>
      </c>
      <c r="L25" s="42">
        <v>10</v>
      </c>
    </row>
    <row r="26" spans="1:12">
      <c r="A26" s="260"/>
      <c r="B26" s="260"/>
      <c r="C26" s="254"/>
      <c r="D26" s="179" t="s">
        <v>238</v>
      </c>
      <c r="E26" s="264"/>
      <c r="F26" s="257"/>
      <c r="G26" s="260"/>
      <c r="H26" s="260"/>
      <c r="I26" s="254"/>
      <c r="J26" s="29">
        <v>2</v>
      </c>
      <c r="K26" s="50">
        <v>70</v>
      </c>
      <c r="L26" s="42">
        <v>140</v>
      </c>
    </row>
    <row r="27" spans="1:12">
      <c r="A27" s="260"/>
      <c r="B27" s="260"/>
      <c r="C27" s="254"/>
      <c r="D27" s="179" t="s">
        <v>239</v>
      </c>
      <c r="E27" s="264"/>
      <c r="F27" s="257"/>
      <c r="G27" s="260"/>
      <c r="H27" s="260"/>
      <c r="I27" s="254"/>
      <c r="J27" s="29">
        <v>2</v>
      </c>
      <c r="K27" s="50">
        <v>180</v>
      </c>
      <c r="L27" s="42">
        <v>360</v>
      </c>
    </row>
    <row r="28" spans="1:12">
      <c r="A28" s="260"/>
      <c r="B28" s="260"/>
      <c r="C28" s="254"/>
      <c r="D28" s="179" t="s">
        <v>240</v>
      </c>
      <c r="E28" s="264"/>
      <c r="F28" s="257"/>
      <c r="G28" s="260"/>
      <c r="H28" s="260"/>
      <c r="I28" s="254"/>
      <c r="J28" s="29">
        <v>30</v>
      </c>
      <c r="K28" s="50">
        <v>4</v>
      </c>
      <c r="L28" s="42">
        <v>120</v>
      </c>
    </row>
    <row r="29" spans="1:12">
      <c r="A29" s="260"/>
      <c r="B29" s="260"/>
      <c r="C29" s="254"/>
      <c r="D29" s="179" t="s">
        <v>241</v>
      </c>
      <c r="E29" s="264"/>
      <c r="F29" s="257"/>
      <c r="G29" s="260"/>
      <c r="H29" s="260"/>
      <c r="I29" s="254"/>
      <c r="J29" s="29">
        <v>60</v>
      </c>
      <c r="K29" s="50">
        <v>1.1499999999999999</v>
      </c>
      <c r="L29" s="42">
        <v>69</v>
      </c>
    </row>
    <row r="30" spans="1:12" ht="18" customHeight="1">
      <c r="A30" s="260"/>
      <c r="B30" s="260"/>
      <c r="C30" s="254"/>
      <c r="D30" s="160" t="s">
        <v>180</v>
      </c>
      <c r="E30" s="264"/>
      <c r="F30" s="257"/>
      <c r="G30" s="260"/>
      <c r="H30" s="260"/>
      <c r="I30" s="254"/>
      <c r="J30" s="29">
        <v>4</v>
      </c>
      <c r="K30" s="50">
        <v>35</v>
      </c>
      <c r="L30" s="42">
        <v>140</v>
      </c>
    </row>
    <row r="31" spans="1:12">
      <c r="A31" s="260"/>
      <c r="B31" s="260"/>
      <c r="C31" s="254"/>
      <c r="D31" s="179" t="s">
        <v>242</v>
      </c>
      <c r="E31" s="264"/>
      <c r="F31" s="257"/>
      <c r="G31" s="260"/>
      <c r="H31" s="260"/>
      <c r="I31" s="254"/>
      <c r="J31" s="29">
        <v>1</v>
      </c>
      <c r="K31" s="50">
        <v>105</v>
      </c>
      <c r="L31" s="42">
        <v>105</v>
      </c>
    </row>
    <row r="32" spans="1:12">
      <c r="A32" s="260"/>
      <c r="B32" s="260"/>
      <c r="C32" s="254"/>
      <c r="D32" s="179" t="s">
        <v>243</v>
      </c>
      <c r="E32" s="264"/>
      <c r="F32" s="257"/>
      <c r="G32" s="260"/>
      <c r="H32" s="260"/>
      <c r="I32" s="254"/>
      <c r="J32" s="29">
        <v>1</v>
      </c>
      <c r="K32" s="50">
        <v>65</v>
      </c>
      <c r="L32" s="42">
        <v>65</v>
      </c>
    </row>
    <row r="33" spans="1:12">
      <c r="A33" s="261"/>
      <c r="B33" s="261"/>
      <c r="C33" s="255"/>
      <c r="D33" s="159"/>
      <c r="E33" s="265"/>
      <c r="F33" s="258"/>
      <c r="G33" s="261"/>
      <c r="H33" s="261"/>
      <c r="I33" s="255"/>
      <c r="J33" s="161"/>
      <c r="K33" s="168"/>
      <c r="L33" s="141"/>
    </row>
    <row r="34" spans="1:12" ht="15.75">
      <c r="A34" s="157"/>
      <c r="B34" s="157"/>
      <c r="C34" s="158"/>
      <c r="D34" s="160"/>
      <c r="E34" s="162"/>
      <c r="F34" s="157"/>
      <c r="G34" s="157"/>
      <c r="H34" s="157"/>
      <c r="I34" s="217" t="s">
        <v>13</v>
      </c>
      <c r="J34" s="31"/>
      <c r="K34" s="44"/>
      <c r="L34" s="171">
        <f>L23+L24+L25+L26+L27+L28+L29+L30+L31+L32+L33</f>
        <v>1084</v>
      </c>
    </row>
    <row r="35" spans="1:12" ht="30">
      <c r="A35" s="267" t="s">
        <v>20</v>
      </c>
      <c r="B35" s="267" t="s">
        <v>169</v>
      </c>
      <c r="C35" s="266" t="s">
        <v>170</v>
      </c>
      <c r="D35" s="167" t="s">
        <v>171</v>
      </c>
      <c r="E35" s="263" t="s">
        <v>174</v>
      </c>
      <c r="F35" s="256">
        <v>5000</v>
      </c>
      <c r="G35" s="259"/>
      <c r="H35" s="262"/>
      <c r="I35" s="253" t="s">
        <v>11</v>
      </c>
      <c r="J35" s="29"/>
      <c r="K35" s="50"/>
      <c r="L35" s="121"/>
    </row>
    <row r="36" spans="1:12">
      <c r="A36" s="260"/>
      <c r="B36" s="260"/>
      <c r="C36" s="254"/>
      <c r="D36" s="179" t="s">
        <v>188</v>
      </c>
      <c r="E36" s="264"/>
      <c r="F36" s="257"/>
      <c r="G36" s="260"/>
      <c r="H36" s="260"/>
      <c r="I36" s="254"/>
      <c r="J36" s="29">
        <v>3</v>
      </c>
      <c r="K36" s="50">
        <v>75</v>
      </c>
      <c r="L36" s="42">
        <f>J36*K36</f>
        <v>225</v>
      </c>
    </row>
    <row r="37" spans="1:12">
      <c r="A37" s="260"/>
      <c r="B37" s="260"/>
      <c r="C37" s="254"/>
      <c r="D37" s="160" t="s">
        <v>181</v>
      </c>
      <c r="E37" s="264"/>
      <c r="F37" s="257"/>
      <c r="G37" s="260"/>
      <c r="H37" s="260"/>
      <c r="I37" s="254"/>
      <c r="J37" s="29"/>
      <c r="K37" s="50"/>
      <c r="L37" s="42"/>
    </row>
    <row r="38" spans="1:12">
      <c r="A38" s="260"/>
      <c r="B38" s="260"/>
      <c r="C38" s="254"/>
      <c r="D38" s="160" t="s">
        <v>182</v>
      </c>
      <c r="E38" s="264"/>
      <c r="F38" s="257"/>
      <c r="G38" s="260"/>
      <c r="H38" s="260"/>
      <c r="I38" s="254"/>
      <c r="J38" s="29"/>
      <c r="K38" s="50"/>
      <c r="L38" s="42"/>
    </row>
    <row r="39" spans="1:12">
      <c r="A39" s="260"/>
      <c r="B39" s="260"/>
      <c r="C39" s="254"/>
      <c r="D39" s="160" t="s">
        <v>183</v>
      </c>
      <c r="E39" s="264"/>
      <c r="F39" s="257"/>
      <c r="G39" s="260"/>
      <c r="H39" s="260"/>
      <c r="I39" s="254"/>
      <c r="J39" s="29"/>
      <c r="K39" s="50"/>
      <c r="L39" s="42"/>
    </row>
    <row r="40" spans="1:12">
      <c r="A40" s="260"/>
      <c r="B40" s="260"/>
      <c r="C40" s="254"/>
      <c r="D40" s="160" t="s">
        <v>184</v>
      </c>
      <c r="E40" s="264"/>
      <c r="F40" s="257"/>
      <c r="G40" s="260"/>
      <c r="H40" s="260"/>
      <c r="I40" s="254"/>
      <c r="J40" s="29"/>
      <c r="K40" s="50"/>
      <c r="L40" s="42"/>
    </row>
    <row r="41" spans="1:12">
      <c r="A41" s="260"/>
      <c r="B41" s="260"/>
      <c r="C41" s="254"/>
      <c r="D41" s="160" t="s">
        <v>179</v>
      </c>
      <c r="E41" s="264"/>
      <c r="F41" s="257"/>
      <c r="G41" s="260"/>
      <c r="H41" s="260"/>
      <c r="I41" s="254"/>
      <c r="J41" s="29"/>
      <c r="K41" s="50"/>
      <c r="L41" s="42"/>
    </row>
    <row r="42" spans="1:12">
      <c r="A42" s="260"/>
      <c r="B42" s="260"/>
      <c r="C42" s="254"/>
      <c r="D42" s="160"/>
      <c r="E42" s="264"/>
      <c r="F42" s="257"/>
      <c r="G42" s="260"/>
      <c r="H42" s="260"/>
      <c r="I42" s="254"/>
      <c r="J42" s="29"/>
      <c r="K42" s="50"/>
      <c r="L42" s="42"/>
    </row>
    <row r="43" spans="1:12" ht="15.75">
      <c r="A43" s="156"/>
      <c r="B43" s="156"/>
      <c r="C43" s="137"/>
      <c r="D43" s="85"/>
      <c r="E43" s="94"/>
      <c r="F43" s="156"/>
      <c r="G43" s="156"/>
      <c r="H43" s="156"/>
      <c r="I43" s="217" t="s">
        <v>13</v>
      </c>
      <c r="J43" s="31"/>
      <c r="K43" s="44"/>
      <c r="L43" s="171">
        <f>L36+L37+L38+L39+L40+L41</f>
        <v>225</v>
      </c>
    </row>
    <row r="44" spans="1:12" ht="30">
      <c r="A44" s="267" t="s">
        <v>21</v>
      </c>
      <c r="B44" s="267" t="s">
        <v>289</v>
      </c>
      <c r="C44" s="266" t="s">
        <v>314</v>
      </c>
      <c r="D44" s="212" t="s">
        <v>291</v>
      </c>
      <c r="E44" s="263" t="s">
        <v>290</v>
      </c>
      <c r="F44" s="256">
        <v>1350</v>
      </c>
      <c r="G44" s="259"/>
      <c r="H44" s="262"/>
      <c r="I44" s="253" t="s">
        <v>11</v>
      </c>
      <c r="J44" s="29"/>
      <c r="K44" s="50"/>
      <c r="L44" s="121"/>
    </row>
    <row r="45" spans="1:12" ht="19.5" customHeight="1">
      <c r="A45" s="260"/>
      <c r="B45" s="260"/>
      <c r="C45" s="254"/>
      <c r="D45" s="179" t="s">
        <v>315</v>
      </c>
      <c r="E45" s="264"/>
      <c r="F45" s="257"/>
      <c r="G45" s="260"/>
      <c r="H45" s="260"/>
      <c r="I45" s="254"/>
      <c r="J45" s="29">
        <v>1</v>
      </c>
      <c r="K45" s="50">
        <v>565</v>
      </c>
      <c r="L45" s="42">
        <f t="shared" ref="L45:L47" si="0">J45*K45</f>
        <v>565</v>
      </c>
    </row>
    <row r="46" spans="1:12">
      <c r="A46" s="260"/>
      <c r="B46" s="260"/>
      <c r="C46" s="254"/>
      <c r="D46" s="179" t="s">
        <v>316</v>
      </c>
      <c r="E46" s="264"/>
      <c r="F46" s="257"/>
      <c r="G46" s="260"/>
      <c r="H46" s="260"/>
      <c r="I46" s="254"/>
      <c r="J46" s="29">
        <v>1</v>
      </c>
      <c r="K46" s="50">
        <v>355</v>
      </c>
      <c r="L46" s="42">
        <f t="shared" si="0"/>
        <v>355</v>
      </c>
    </row>
    <row r="47" spans="1:12">
      <c r="A47" s="261"/>
      <c r="B47" s="261"/>
      <c r="C47" s="255"/>
      <c r="D47" s="180" t="s">
        <v>317</v>
      </c>
      <c r="E47" s="265"/>
      <c r="F47" s="258"/>
      <c r="G47" s="261"/>
      <c r="H47" s="261"/>
      <c r="I47" s="255"/>
      <c r="J47" s="161">
        <v>1</v>
      </c>
      <c r="K47" s="168">
        <v>430</v>
      </c>
      <c r="L47" s="213">
        <f t="shared" si="0"/>
        <v>430</v>
      </c>
    </row>
    <row r="48" spans="1:12" ht="15.75">
      <c r="A48" s="30"/>
      <c r="B48" s="30"/>
      <c r="C48" s="30"/>
      <c r="D48" s="30"/>
      <c r="E48" s="30"/>
      <c r="F48" s="40"/>
      <c r="G48" s="30"/>
      <c r="H48" s="40"/>
      <c r="I48" s="217" t="s">
        <v>13</v>
      </c>
      <c r="J48" s="47"/>
      <c r="K48" s="165"/>
      <c r="L48" s="230">
        <f>L45+L46+L47</f>
        <v>1350</v>
      </c>
    </row>
    <row r="49" spans="1:12" ht="30">
      <c r="A49" s="267" t="s">
        <v>25</v>
      </c>
      <c r="B49" s="267" t="s">
        <v>292</v>
      </c>
      <c r="C49" s="266" t="s">
        <v>293</v>
      </c>
      <c r="D49" s="167" t="s">
        <v>294</v>
      </c>
      <c r="E49" s="263" t="s">
        <v>295</v>
      </c>
      <c r="F49" s="256">
        <v>8850</v>
      </c>
      <c r="G49" s="259"/>
      <c r="H49" s="262"/>
      <c r="I49" s="253" t="s">
        <v>11</v>
      </c>
      <c r="J49" s="29"/>
      <c r="K49" s="50"/>
      <c r="L49" s="121"/>
    </row>
    <row r="50" spans="1:12">
      <c r="A50" s="260"/>
      <c r="B50" s="260"/>
      <c r="C50" s="254"/>
      <c r="D50" s="179" t="s">
        <v>299</v>
      </c>
      <c r="E50" s="264"/>
      <c r="F50" s="257"/>
      <c r="G50" s="260"/>
      <c r="H50" s="260"/>
      <c r="I50" s="254"/>
      <c r="J50" s="29">
        <v>15</v>
      </c>
      <c r="K50" s="50">
        <v>350</v>
      </c>
      <c r="L50" s="42">
        <f t="shared" ref="L50:L51" si="1">J50*K50</f>
        <v>5250</v>
      </c>
    </row>
    <row r="51" spans="1:12">
      <c r="A51" s="260"/>
      <c r="B51" s="260"/>
      <c r="C51" s="254"/>
      <c r="D51" s="179" t="s">
        <v>300</v>
      </c>
      <c r="E51" s="264"/>
      <c r="F51" s="257"/>
      <c r="G51" s="260"/>
      <c r="H51" s="260"/>
      <c r="I51" s="254"/>
      <c r="J51" s="29">
        <v>6</v>
      </c>
      <c r="K51" s="50">
        <v>600</v>
      </c>
      <c r="L51" s="42">
        <f t="shared" si="1"/>
        <v>3600</v>
      </c>
    </row>
    <row r="52" spans="1:12">
      <c r="A52" s="261"/>
      <c r="B52" s="261"/>
      <c r="C52" s="255"/>
      <c r="D52" s="159"/>
      <c r="E52" s="265"/>
      <c r="F52" s="258"/>
      <c r="G52" s="261"/>
      <c r="H52" s="261"/>
      <c r="I52" s="255"/>
      <c r="J52" s="161"/>
      <c r="K52" s="168"/>
      <c r="L52" s="141"/>
    </row>
    <row r="53" spans="1:12" ht="15.75">
      <c r="A53" s="30"/>
      <c r="B53" s="30"/>
      <c r="C53" s="30"/>
      <c r="D53" s="30"/>
      <c r="E53" s="30"/>
      <c r="F53" s="40"/>
      <c r="G53" s="30"/>
      <c r="H53" s="40"/>
      <c r="I53" s="217" t="s">
        <v>13</v>
      </c>
      <c r="J53" s="47"/>
      <c r="K53" s="165"/>
      <c r="L53" s="230">
        <f>L50+L51</f>
        <v>8850</v>
      </c>
    </row>
    <row r="54" spans="1:12" ht="30">
      <c r="A54" s="267" t="s">
        <v>136</v>
      </c>
      <c r="B54" s="267" t="s">
        <v>292</v>
      </c>
      <c r="C54" s="266" t="s">
        <v>293</v>
      </c>
      <c r="D54" s="167" t="s">
        <v>294</v>
      </c>
      <c r="E54" s="263" t="s">
        <v>296</v>
      </c>
      <c r="F54" s="256">
        <v>9750</v>
      </c>
      <c r="G54" s="259"/>
      <c r="H54" s="262"/>
      <c r="I54" s="253" t="s">
        <v>11</v>
      </c>
      <c r="J54" s="29"/>
      <c r="K54" s="50"/>
      <c r="L54" s="121"/>
    </row>
    <row r="55" spans="1:12">
      <c r="A55" s="260"/>
      <c r="B55" s="260"/>
      <c r="C55" s="254"/>
      <c r="D55" s="179" t="s">
        <v>301</v>
      </c>
      <c r="E55" s="264"/>
      <c r="F55" s="257"/>
      <c r="G55" s="260"/>
      <c r="H55" s="260"/>
      <c r="I55" s="254"/>
      <c r="J55" s="29">
        <v>5</v>
      </c>
      <c r="K55" s="50">
        <v>200</v>
      </c>
      <c r="L55" s="42">
        <f t="shared" ref="L55:L60" si="2">J55*K55</f>
        <v>1000</v>
      </c>
    </row>
    <row r="56" spans="1:12">
      <c r="A56" s="260"/>
      <c r="B56" s="260"/>
      <c r="C56" s="254"/>
      <c r="D56" s="179" t="s">
        <v>302</v>
      </c>
      <c r="E56" s="264"/>
      <c r="F56" s="257"/>
      <c r="G56" s="260"/>
      <c r="H56" s="260"/>
      <c r="I56" s="254"/>
      <c r="J56" s="29">
        <v>30</v>
      </c>
      <c r="K56" s="50">
        <v>150</v>
      </c>
      <c r="L56" s="42">
        <f t="shared" si="2"/>
        <v>4500</v>
      </c>
    </row>
    <row r="57" spans="1:12">
      <c r="A57" s="260"/>
      <c r="B57" s="260"/>
      <c r="C57" s="254"/>
      <c r="D57" s="179" t="s">
        <v>303</v>
      </c>
      <c r="E57" s="264"/>
      <c r="F57" s="257"/>
      <c r="G57" s="260"/>
      <c r="H57" s="260"/>
      <c r="I57" s="254"/>
      <c r="J57" s="29">
        <v>100</v>
      </c>
      <c r="K57" s="50">
        <v>15</v>
      </c>
      <c r="L57" s="42">
        <f t="shared" si="2"/>
        <v>1500</v>
      </c>
    </row>
    <row r="58" spans="1:12">
      <c r="A58" s="260"/>
      <c r="B58" s="260"/>
      <c r="C58" s="254"/>
      <c r="D58" s="179" t="s">
        <v>305</v>
      </c>
      <c r="E58" s="264"/>
      <c r="F58" s="257"/>
      <c r="G58" s="260"/>
      <c r="H58" s="260"/>
      <c r="I58" s="254"/>
      <c r="J58" s="29">
        <v>20</v>
      </c>
      <c r="K58" s="50">
        <v>50</v>
      </c>
      <c r="L58" s="42">
        <f t="shared" si="2"/>
        <v>1000</v>
      </c>
    </row>
    <row r="59" spans="1:12">
      <c r="A59" s="260"/>
      <c r="B59" s="260"/>
      <c r="C59" s="254"/>
      <c r="D59" s="179" t="s">
        <v>306</v>
      </c>
      <c r="E59" s="264"/>
      <c r="F59" s="257"/>
      <c r="G59" s="260"/>
      <c r="H59" s="260"/>
      <c r="I59" s="254"/>
      <c r="J59" s="29">
        <v>5</v>
      </c>
      <c r="K59" s="50">
        <v>100</v>
      </c>
      <c r="L59" s="42">
        <f t="shared" si="2"/>
        <v>500</v>
      </c>
    </row>
    <row r="60" spans="1:12">
      <c r="A60" s="261"/>
      <c r="B60" s="261"/>
      <c r="C60" s="255"/>
      <c r="D60" s="180" t="s">
        <v>304</v>
      </c>
      <c r="E60" s="265"/>
      <c r="F60" s="258"/>
      <c r="G60" s="261"/>
      <c r="H60" s="261"/>
      <c r="I60" s="255"/>
      <c r="J60" s="161">
        <v>50</v>
      </c>
      <c r="K60" s="168">
        <v>25</v>
      </c>
      <c r="L60" s="42">
        <f t="shared" si="2"/>
        <v>1250</v>
      </c>
    </row>
    <row r="61" spans="1:12" ht="15.75">
      <c r="A61" s="30"/>
      <c r="B61" s="30"/>
      <c r="C61" s="30"/>
      <c r="D61" s="34"/>
      <c r="E61" s="30"/>
      <c r="F61" s="40"/>
      <c r="G61" s="30"/>
      <c r="H61" s="40"/>
      <c r="I61" s="217" t="s">
        <v>13</v>
      </c>
      <c r="J61" s="47"/>
      <c r="K61" s="165"/>
      <c r="L61" s="92">
        <f>L55+L56+L60+L57+L58+L59</f>
        <v>9750</v>
      </c>
    </row>
    <row r="62" spans="1:12" ht="30">
      <c r="A62" s="267" t="s">
        <v>137</v>
      </c>
      <c r="B62" s="287" t="s">
        <v>292</v>
      </c>
      <c r="C62" s="287" t="s">
        <v>293</v>
      </c>
      <c r="D62" s="167" t="s">
        <v>294</v>
      </c>
      <c r="E62" s="284" t="s">
        <v>297</v>
      </c>
      <c r="F62" s="256">
        <v>4500</v>
      </c>
      <c r="G62" s="259"/>
      <c r="H62" s="262"/>
      <c r="I62" s="253" t="s">
        <v>11</v>
      </c>
      <c r="J62" s="29"/>
      <c r="K62" s="50"/>
      <c r="L62" s="121"/>
    </row>
    <row r="63" spans="1:12">
      <c r="A63" s="286"/>
      <c r="B63" s="254"/>
      <c r="C63" s="254"/>
      <c r="D63" s="29" t="s">
        <v>307</v>
      </c>
      <c r="E63" s="285"/>
      <c r="F63" s="283"/>
      <c r="G63" s="274"/>
      <c r="H63" s="275"/>
      <c r="I63" s="254"/>
      <c r="J63" s="29">
        <v>6</v>
      </c>
      <c r="K63" s="50">
        <v>500</v>
      </c>
      <c r="L63" s="42">
        <f t="shared" ref="L63:L64" si="3">J63*K63</f>
        <v>3000</v>
      </c>
    </row>
    <row r="64" spans="1:12">
      <c r="A64" s="286"/>
      <c r="B64" s="254"/>
      <c r="C64" s="254"/>
      <c r="D64" s="29" t="s">
        <v>308</v>
      </c>
      <c r="E64" s="285"/>
      <c r="F64" s="283"/>
      <c r="G64" s="274"/>
      <c r="H64" s="275"/>
      <c r="I64" s="254"/>
      <c r="J64" s="29">
        <v>10</v>
      </c>
      <c r="K64" s="50">
        <v>150</v>
      </c>
      <c r="L64" s="42">
        <f t="shared" si="3"/>
        <v>1500</v>
      </c>
    </row>
    <row r="65" spans="1:12">
      <c r="A65" s="286"/>
      <c r="B65" s="254"/>
      <c r="C65" s="254"/>
      <c r="D65" s="29"/>
      <c r="E65" s="285"/>
      <c r="F65" s="283"/>
      <c r="G65" s="274"/>
      <c r="H65" s="275"/>
      <c r="I65" s="254"/>
      <c r="J65" s="29"/>
      <c r="K65" s="50"/>
      <c r="L65" s="121"/>
    </row>
    <row r="66" spans="1:12" ht="15.75">
      <c r="A66" s="176"/>
      <c r="B66" s="214"/>
      <c r="C66" s="214"/>
      <c r="D66" s="30"/>
      <c r="E66" s="34"/>
      <c r="F66" s="36"/>
      <c r="G66" s="34"/>
      <c r="H66" s="36"/>
      <c r="I66" s="217" t="s">
        <v>13</v>
      </c>
      <c r="J66" s="30"/>
      <c r="K66" s="40"/>
      <c r="L66" s="92">
        <f>L63+L64</f>
        <v>4500</v>
      </c>
    </row>
    <row r="67" spans="1:12">
      <c r="A67" s="267" t="s">
        <v>138</v>
      </c>
      <c r="B67" s="267" t="s">
        <v>292</v>
      </c>
      <c r="C67" s="287" t="s">
        <v>293</v>
      </c>
      <c r="D67" s="215" t="s">
        <v>309</v>
      </c>
      <c r="E67" s="287" t="s">
        <v>298</v>
      </c>
      <c r="F67" s="262"/>
      <c r="G67" s="259"/>
      <c r="H67" s="262"/>
      <c r="I67" s="289" t="s">
        <v>11</v>
      </c>
      <c r="J67" s="29"/>
      <c r="K67" s="50"/>
      <c r="L67" s="121"/>
    </row>
    <row r="68" spans="1:12">
      <c r="A68" s="279"/>
      <c r="B68" s="260"/>
      <c r="C68" s="280"/>
      <c r="D68" s="23" t="s">
        <v>310</v>
      </c>
      <c r="E68" s="254"/>
      <c r="F68" s="275"/>
      <c r="G68" s="274"/>
      <c r="H68" s="275"/>
      <c r="I68" s="290"/>
      <c r="J68" s="29">
        <v>15</v>
      </c>
      <c r="K68" s="50">
        <v>350</v>
      </c>
      <c r="L68" s="42">
        <f t="shared" ref="L68:L69" si="4">J68*K68</f>
        <v>5250</v>
      </c>
    </row>
    <row r="69" spans="1:12">
      <c r="A69" s="279"/>
      <c r="B69" s="260"/>
      <c r="C69" s="280"/>
      <c r="D69" s="23" t="s">
        <v>311</v>
      </c>
      <c r="E69" s="254"/>
      <c r="F69" s="275"/>
      <c r="G69" s="274"/>
      <c r="H69" s="275"/>
      <c r="I69" s="290"/>
      <c r="J69" s="29">
        <v>6</v>
      </c>
      <c r="K69" s="50">
        <v>550</v>
      </c>
      <c r="L69" s="42">
        <f t="shared" si="4"/>
        <v>3300</v>
      </c>
    </row>
    <row r="70" spans="1:12" ht="27" customHeight="1">
      <c r="A70" s="288"/>
      <c r="B70" s="261"/>
      <c r="C70" s="294"/>
      <c r="D70" s="23"/>
      <c r="E70" s="255"/>
      <c r="F70" s="295"/>
      <c r="G70" s="296"/>
      <c r="H70" s="295"/>
      <c r="I70" s="291"/>
      <c r="J70" s="29"/>
      <c r="K70" s="50"/>
      <c r="L70" s="121"/>
    </row>
    <row r="71" spans="1:12" ht="15.75">
      <c r="A71" s="30"/>
      <c r="B71" s="30"/>
      <c r="C71" s="30"/>
      <c r="D71" s="30"/>
      <c r="E71" s="30"/>
      <c r="F71" s="40"/>
      <c r="G71" s="30"/>
      <c r="H71" s="40"/>
      <c r="I71" s="217" t="s">
        <v>13</v>
      </c>
      <c r="J71" s="30"/>
      <c r="K71" s="40"/>
      <c r="L71" s="92">
        <f>L68+L69</f>
        <v>8550</v>
      </c>
    </row>
    <row r="72" spans="1:12">
      <c r="A72" s="279" t="s">
        <v>139</v>
      </c>
      <c r="B72" s="280" t="s">
        <v>244</v>
      </c>
      <c r="C72" s="273" t="s">
        <v>245</v>
      </c>
      <c r="D72" s="212" t="s">
        <v>185</v>
      </c>
      <c r="E72" s="264" t="s">
        <v>246</v>
      </c>
      <c r="F72" s="283">
        <v>3840</v>
      </c>
      <c r="G72" s="274"/>
      <c r="H72" s="275"/>
      <c r="I72" s="278" t="s">
        <v>11</v>
      </c>
      <c r="J72" s="29"/>
      <c r="K72" s="50"/>
      <c r="L72" s="121"/>
    </row>
    <row r="73" spans="1:12">
      <c r="A73" s="260"/>
      <c r="B73" s="281"/>
      <c r="C73" s="254"/>
      <c r="D73" s="160"/>
      <c r="E73" s="264"/>
      <c r="F73" s="257"/>
      <c r="G73" s="260"/>
      <c r="H73" s="260"/>
      <c r="I73" s="254"/>
      <c r="J73" s="29"/>
      <c r="K73" s="50"/>
      <c r="L73" s="42"/>
    </row>
    <row r="74" spans="1:12" ht="18.75" customHeight="1">
      <c r="A74" s="260"/>
      <c r="B74" s="281"/>
      <c r="C74" s="254"/>
      <c r="D74" s="179" t="s">
        <v>247</v>
      </c>
      <c r="E74" s="264"/>
      <c r="F74" s="257"/>
      <c r="G74" s="260"/>
      <c r="H74" s="260"/>
      <c r="I74" s="254"/>
      <c r="J74" s="29">
        <v>4</v>
      </c>
      <c r="K74" s="50">
        <v>12.5</v>
      </c>
      <c r="L74" s="42">
        <v>50</v>
      </c>
    </row>
    <row r="75" spans="1:12">
      <c r="A75" s="260"/>
      <c r="B75" s="281"/>
      <c r="C75" s="254"/>
      <c r="D75" s="179" t="s">
        <v>248</v>
      </c>
      <c r="E75" s="264"/>
      <c r="F75" s="257"/>
      <c r="G75" s="260"/>
      <c r="H75" s="260"/>
      <c r="I75" s="254"/>
      <c r="J75" s="29">
        <v>300</v>
      </c>
      <c r="K75" s="50">
        <v>2</v>
      </c>
      <c r="L75" s="42">
        <v>600</v>
      </c>
    </row>
    <row r="76" spans="1:12">
      <c r="A76" s="260"/>
      <c r="B76" s="281"/>
      <c r="C76" s="254"/>
      <c r="D76" s="179" t="s">
        <v>249</v>
      </c>
      <c r="E76" s="264"/>
      <c r="F76" s="257"/>
      <c r="G76" s="260"/>
      <c r="H76" s="260"/>
      <c r="I76" s="254"/>
      <c r="J76" s="29">
        <v>4</v>
      </c>
      <c r="K76" s="50">
        <v>7.5</v>
      </c>
      <c r="L76" s="42">
        <f>J76*K76</f>
        <v>30</v>
      </c>
    </row>
    <row r="77" spans="1:12">
      <c r="A77" s="260"/>
      <c r="B77" s="281"/>
      <c r="C77" s="254"/>
      <c r="D77" s="179" t="s">
        <v>250</v>
      </c>
      <c r="E77" s="264"/>
      <c r="F77" s="257"/>
      <c r="G77" s="260"/>
      <c r="H77" s="260"/>
      <c r="I77" s="254"/>
      <c r="J77" s="29">
        <v>6</v>
      </c>
      <c r="K77" s="50">
        <v>12.75</v>
      </c>
      <c r="L77" s="42">
        <f t="shared" ref="L77:L94" si="5">J77*K77</f>
        <v>76.5</v>
      </c>
    </row>
    <row r="78" spans="1:12">
      <c r="A78" s="260"/>
      <c r="B78" s="281"/>
      <c r="C78" s="254"/>
      <c r="D78" s="179" t="s">
        <v>251</v>
      </c>
      <c r="E78" s="264"/>
      <c r="F78" s="257"/>
      <c r="G78" s="260"/>
      <c r="H78" s="260"/>
      <c r="I78" s="254"/>
      <c r="J78" s="29">
        <v>10</v>
      </c>
      <c r="K78" s="50">
        <v>16.75</v>
      </c>
      <c r="L78" s="42">
        <f t="shared" si="5"/>
        <v>167.5</v>
      </c>
    </row>
    <row r="79" spans="1:12">
      <c r="A79" s="260"/>
      <c r="B79" s="281"/>
      <c r="C79" s="254"/>
      <c r="D79" s="179" t="s">
        <v>252</v>
      </c>
      <c r="E79" s="264"/>
      <c r="F79" s="257"/>
      <c r="G79" s="260"/>
      <c r="H79" s="260"/>
      <c r="I79" s="254"/>
      <c r="J79" s="29">
        <v>10</v>
      </c>
      <c r="K79" s="50">
        <v>37.5</v>
      </c>
      <c r="L79" s="42">
        <f t="shared" si="5"/>
        <v>375</v>
      </c>
    </row>
    <row r="80" spans="1:12">
      <c r="A80" s="260"/>
      <c r="B80" s="281"/>
      <c r="C80" s="254"/>
      <c r="D80" s="179" t="s">
        <v>253</v>
      </c>
      <c r="E80" s="264"/>
      <c r="F80" s="257"/>
      <c r="G80" s="260"/>
      <c r="H80" s="260"/>
      <c r="I80" s="254"/>
      <c r="J80" s="29">
        <v>1</v>
      </c>
      <c r="K80" s="50">
        <v>195</v>
      </c>
      <c r="L80" s="42">
        <f t="shared" si="5"/>
        <v>195</v>
      </c>
    </row>
    <row r="81" spans="1:12">
      <c r="A81" s="260"/>
      <c r="B81" s="281"/>
      <c r="C81" s="254"/>
      <c r="D81" s="179" t="s">
        <v>254</v>
      </c>
      <c r="E81" s="264"/>
      <c r="F81" s="257"/>
      <c r="G81" s="260"/>
      <c r="H81" s="260"/>
      <c r="I81" s="254"/>
      <c r="J81" s="29">
        <v>5</v>
      </c>
      <c r="K81" s="50">
        <v>12.9</v>
      </c>
      <c r="L81" s="42">
        <f t="shared" si="5"/>
        <v>64.5</v>
      </c>
    </row>
    <row r="82" spans="1:12">
      <c r="A82" s="260"/>
      <c r="B82" s="281"/>
      <c r="C82" s="254"/>
      <c r="D82" s="179" t="s">
        <v>255</v>
      </c>
      <c r="E82" s="264"/>
      <c r="F82" s="257"/>
      <c r="G82" s="260"/>
      <c r="H82" s="260"/>
      <c r="I82" s="254"/>
      <c r="J82" s="29">
        <v>100</v>
      </c>
      <c r="K82" s="50">
        <v>1.875</v>
      </c>
      <c r="L82" s="42">
        <f t="shared" si="5"/>
        <v>187.5</v>
      </c>
    </row>
    <row r="83" spans="1:12">
      <c r="A83" s="260"/>
      <c r="B83" s="281"/>
      <c r="C83" s="254"/>
      <c r="D83" s="179" t="s">
        <v>256</v>
      </c>
      <c r="E83" s="264"/>
      <c r="F83" s="257"/>
      <c r="G83" s="260"/>
      <c r="H83" s="260"/>
      <c r="I83" s="254"/>
      <c r="J83" s="29">
        <v>100</v>
      </c>
      <c r="K83" s="50">
        <v>0.499</v>
      </c>
      <c r="L83" s="42">
        <f t="shared" si="5"/>
        <v>49.9</v>
      </c>
    </row>
    <row r="84" spans="1:12">
      <c r="A84" s="260"/>
      <c r="B84" s="281"/>
      <c r="C84" s="254"/>
      <c r="D84" s="179" t="s">
        <v>257</v>
      </c>
      <c r="E84" s="264"/>
      <c r="F84" s="257"/>
      <c r="G84" s="260"/>
      <c r="H84" s="260"/>
      <c r="I84" s="254"/>
      <c r="J84" s="29">
        <v>5</v>
      </c>
      <c r="K84" s="50">
        <v>5.5</v>
      </c>
      <c r="L84" s="42">
        <f t="shared" si="5"/>
        <v>27.5</v>
      </c>
    </row>
    <row r="85" spans="1:12">
      <c r="A85" s="260"/>
      <c r="B85" s="281"/>
      <c r="C85" s="254"/>
      <c r="D85" s="179" t="s">
        <v>258</v>
      </c>
      <c r="E85" s="264"/>
      <c r="F85" s="257"/>
      <c r="G85" s="260"/>
      <c r="H85" s="260"/>
      <c r="I85" s="254"/>
      <c r="J85" s="29">
        <v>50</v>
      </c>
      <c r="K85" s="50">
        <v>5.36</v>
      </c>
      <c r="L85" s="42">
        <f t="shared" si="5"/>
        <v>268</v>
      </c>
    </row>
    <row r="86" spans="1:12">
      <c r="A86" s="260"/>
      <c r="B86" s="281"/>
      <c r="C86" s="254"/>
      <c r="D86" s="179" t="s">
        <v>259</v>
      </c>
      <c r="E86" s="264"/>
      <c r="F86" s="257"/>
      <c r="G86" s="260"/>
      <c r="H86" s="260"/>
      <c r="I86" s="254"/>
      <c r="J86" s="29">
        <v>12</v>
      </c>
      <c r="K86" s="50">
        <v>11.166</v>
      </c>
      <c r="L86" s="42">
        <v>134</v>
      </c>
    </row>
    <row r="87" spans="1:12">
      <c r="A87" s="260"/>
      <c r="B87" s="281"/>
      <c r="C87" s="254"/>
      <c r="D87" s="179" t="s">
        <v>260</v>
      </c>
      <c r="E87" s="264"/>
      <c r="F87" s="257"/>
      <c r="G87" s="260"/>
      <c r="H87" s="260"/>
      <c r="I87" s="254"/>
      <c r="J87" s="29">
        <v>5</v>
      </c>
      <c r="K87" s="50">
        <v>19.899999999999999</v>
      </c>
      <c r="L87" s="42">
        <f t="shared" si="5"/>
        <v>99.5</v>
      </c>
    </row>
    <row r="88" spans="1:12">
      <c r="A88" s="260"/>
      <c r="B88" s="281"/>
      <c r="C88" s="254"/>
      <c r="D88" s="179" t="s">
        <v>261</v>
      </c>
      <c r="E88" s="264"/>
      <c r="F88" s="257"/>
      <c r="G88" s="260"/>
      <c r="H88" s="260"/>
      <c r="I88" s="254"/>
      <c r="J88" s="29">
        <v>1</v>
      </c>
      <c r="K88" s="50">
        <v>10</v>
      </c>
      <c r="L88" s="42">
        <f t="shared" si="5"/>
        <v>10</v>
      </c>
    </row>
    <row r="89" spans="1:12">
      <c r="A89" s="260"/>
      <c r="B89" s="281"/>
      <c r="C89" s="254"/>
      <c r="D89" s="179" t="s">
        <v>262</v>
      </c>
      <c r="E89" s="264"/>
      <c r="F89" s="257"/>
      <c r="G89" s="260"/>
      <c r="H89" s="260"/>
      <c r="I89" s="254"/>
      <c r="J89" s="29">
        <v>62</v>
      </c>
      <c r="K89" s="50">
        <v>2.613</v>
      </c>
      <c r="L89" s="42">
        <v>161</v>
      </c>
    </row>
    <row r="90" spans="1:12">
      <c r="A90" s="260"/>
      <c r="B90" s="281"/>
      <c r="C90" s="254"/>
      <c r="D90" s="179" t="s">
        <v>263</v>
      </c>
      <c r="E90" s="264"/>
      <c r="F90" s="257"/>
      <c r="G90" s="260"/>
      <c r="H90" s="260"/>
      <c r="I90" s="254"/>
      <c r="J90" s="29">
        <v>120</v>
      </c>
      <c r="K90" s="50">
        <v>2.5</v>
      </c>
      <c r="L90" s="42">
        <f t="shared" si="5"/>
        <v>300</v>
      </c>
    </row>
    <row r="91" spans="1:12">
      <c r="A91" s="260"/>
      <c r="B91" s="281"/>
      <c r="C91" s="254"/>
      <c r="D91" s="179" t="s">
        <v>264</v>
      </c>
      <c r="E91" s="264"/>
      <c r="F91" s="257"/>
      <c r="G91" s="260"/>
      <c r="H91" s="260"/>
      <c r="I91" s="254"/>
      <c r="J91" s="29">
        <v>2</v>
      </c>
      <c r="K91" s="50">
        <v>3.95</v>
      </c>
      <c r="L91" s="42">
        <f t="shared" si="5"/>
        <v>7.9</v>
      </c>
    </row>
    <row r="92" spans="1:12">
      <c r="A92" s="260"/>
      <c r="B92" s="281"/>
      <c r="C92" s="254"/>
      <c r="D92" s="179" t="s">
        <v>265</v>
      </c>
      <c r="E92" s="264"/>
      <c r="F92" s="257"/>
      <c r="G92" s="260"/>
      <c r="H92" s="260"/>
      <c r="I92" s="254"/>
      <c r="J92" s="29">
        <v>3</v>
      </c>
      <c r="K92" s="50">
        <v>6.95</v>
      </c>
      <c r="L92" s="42">
        <f t="shared" si="5"/>
        <v>20.85</v>
      </c>
    </row>
    <row r="93" spans="1:12">
      <c r="A93" s="260"/>
      <c r="B93" s="281"/>
      <c r="C93" s="254"/>
      <c r="D93" s="179" t="s">
        <v>266</v>
      </c>
      <c r="E93" s="264"/>
      <c r="F93" s="257"/>
      <c r="G93" s="260"/>
      <c r="H93" s="260"/>
      <c r="I93" s="254"/>
      <c r="J93" s="29">
        <v>3</v>
      </c>
      <c r="K93" s="50">
        <v>37</v>
      </c>
      <c r="L93" s="42">
        <f t="shared" si="5"/>
        <v>111</v>
      </c>
    </row>
    <row r="94" spans="1:12">
      <c r="A94" s="260"/>
      <c r="B94" s="281"/>
      <c r="C94" s="254"/>
      <c r="D94" s="179" t="s">
        <v>267</v>
      </c>
      <c r="E94" s="264"/>
      <c r="F94" s="257"/>
      <c r="G94" s="260"/>
      <c r="H94" s="260"/>
      <c r="I94" s="254"/>
      <c r="J94" s="29">
        <v>100</v>
      </c>
      <c r="K94" s="50">
        <v>1.5</v>
      </c>
      <c r="L94" s="42">
        <f t="shared" si="5"/>
        <v>150</v>
      </c>
    </row>
    <row r="95" spans="1:12">
      <c r="A95" s="260"/>
      <c r="B95" s="281"/>
      <c r="C95" s="254"/>
      <c r="D95" s="179" t="s">
        <v>268</v>
      </c>
      <c r="E95" s="264"/>
      <c r="F95" s="257"/>
      <c r="G95" s="260"/>
      <c r="H95" s="260"/>
      <c r="I95" s="254"/>
      <c r="J95" s="29">
        <v>3</v>
      </c>
      <c r="K95" s="50">
        <v>40</v>
      </c>
      <c r="L95" s="42">
        <f t="shared" ref="L95:L96" si="6">J95*K95</f>
        <v>120</v>
      </c>
    </row>
    <row r="96" spans="1:12">
      <c r="A96" s="261"/>
      <c r="B96" s="282"/>
      <c r="C96" s="255"/>
      <c r="D96" s="180" t="s">
        <v>269</v>
      </c>
      <c r="E96" s="265"/>
      <c r="F96" s="258"/>
      <c r="G96" s="261"/>
      <c r="H96" s="261"/>
      <c r="I96" s="255"/>
      <c r="J96" s="161">
        <v>10</v>
      </c>
      <c r="K96" s="168">
        <v>13.5</v>
      </c>
      <c r="L96" s="42">
        <f t="shared" si="6"/>
        <v>135</v>
      </c>
    </row>
    <row r="97" spans="1:12" ht="15.75">
      <c r="A97" s="30"/>
      <c r="B97" s="30"/>
      <c r="C97" s="30"/>
      <c r="D97" s="34"/>
      <c r="E97" s="30"/>
      <c r="F97" s="40"/>
      <c r="G97" s="30"/>
      <c r="H97" s="40"/>
      <c r="I97" s="217" t="s">
        <v>13</v>
      </c>
      <c r="J97" s="47"/>
      <c r="K97" s="165"/>
      <c r="L97" s="92">
        <f>L74+L75+L76+L77+L78+L79+L80+L81+L82+L83+L84+L85+L86+L87+L88+L89+L90+L91+L92+L93+L94+L95+L96</f>
        <v>3340.65</v>
      </c>
    </row>
    <row r="98" spans="1:12">
      <c r="A98" s="267" t="s">
        <v>140</v>
      </c>
      <c r="B98" s="267" t="s">
        <v>244</v>
      </c>
      <c r="C98" s="287" t="s">
        <v>245</v>
      </c>
      <c r="D98" s="34"/>
      <c r="E98" s="287" t="s">
        <v>270</v>
      </c>
      <c r="F98" s="256">
        <v>6200.2</v>
      </c>
      <c r="G98" s="259"/>
      <c r="H98" s="259"/>
      <c r="I98" s="289" t="s">
        <v>11</v>
      </c>
      <c r="J98" s="29"/>
      <c r="K98" s="50"/>
      <c r="L98" s="121"/>
    </row>
    <row r="99" spans="1:12">
      <c r="A99" s="279"/>
      <c r="B99" s="279"/>
      <c r="C99" s="280"/>
      <c r="D99" s="29"/>
      <c r="E99" s="280"/>
      <c r="F99" s="283"/>
      <c r="G99" s="274"/>
      <c r="H99" s="274"/>
      <c r="I99" s="297"/>
      <c r="J99" s="29"/>
      <c r="K99" s="50"/>
      <c r="L99" s="121"/>
    </row>
    <row r="100" spans="1:12">
      <c r="A100" s="279"/>
      <c r="B100" s="279"/>
      <c r="C100" s="280"/>
      <c r="D100" s="179" t="s">
        <v>251</v>
      </c>
      <c r="E100" s="280"/>
      <c r="F100" s="283"/>
      <c r="G100" s="274"/>
      <c r="H100" s="274"/>
      <c r="I100" s="297"/>
      <c r="J100" s="29">
        <v>1</v>
      </c>
      <c r="K100" s="50">
        <v>32</v>
      </c>
      <c r="L100" s="42">
        <f t="shared" ref="L100:L122" si="7">J100*K100</f>
        <v>32</v>
      </c>
    </row>
    <row r="101" spans="1:12">
      <c r="A101" s="279"/>
      <c r="B101" s="279"/>
      <c r="C101" s="280"/>
      <c r="D101" s="29" t="s">
        <v>276</v>
      </c>
      <c r="E101" s="280"/>
      <c r="F101" s="283"/>
      <c r="G101" s="274"/>
      <c r="H101" s="274"/>
      <c r="I101" s="297"/>
      <c r="J101" s="29">
        <v>20</v>
      </c>
      <c r="K101" s="50">
        <v>5</v>
      </c>
      <c r="L101" s="42">
        <f t="shared" si="7"/>
        <v>100</v>
      </c>
    </row>
    <row r="102" spans="1:12">
      <c r="A102" s="279"/>
      <c r="B102" s="279"/>
      <c r="C102" s="280"/>
      <c r="D102" s="179" t="s">
        <v>249</v>
      </c>
      <c r="E102" s="280"/>
      <c r="F102" s="283"/>
      <c r="G102" s="274"/>
      <c r="H102" s="274"/>
      <c r="I102" s="297"/>
      <c r="J102" s="29">
        <v>3</v>
      </c>
      <c r="K102" s="50">
        <v>7.5</v>
      </c>
      <c r="L102" s="42">
        <f t="shared" si="7"/>
        <v>22.5</v>
      </c>
    </row>
    <row r="103" spans="1:12">
      <c r="A103" s="279"/>
      <c r="B103" s="279"/>
      <c r="C103" s="280"/>
      <c r="D103" s="179" t="s">
        <v>252</v>
      </c>
      <c r="E103" s="280"/>
      <c r="F103" s="283"/>
      <c r="G103" s="274"/>
      <c r="H103" s="274"/>
      <c r="I103" s="297"/>
      <c r="J103" s="29">
        <v>5</v>
      </c>
      <c r="K103" s="50">
        <v>65.5</v>
      </c>
      <c r="L103" s="42">
        <f t="shared" si="7"/>
        <v>327.5</v>
      </c>
    </row>
    <row r="104" spans="1:12">
      <c r="A104" s="279"/>
      <c r="B104" s="279"/>
      <c r="C104" s="280"/>
      <c r="D104" s="179" t="s">
        <v>254</v>
      </c>
      <c r="E104" s="280"/>
      <c r="F104" s="283"/>
      <c r="G104" s="274"/>
      <c r="H104" s="274"/>
      <c r="I104" s="297"/>
      <c r="J104" s="29">
        <v>5</v>
      </c>
      <c r="K104" s="50">
        <v>12.9</v>
      </c>
      <c r="L104" s="42">
        <f t="shared" si="7"/>
        <v>64.5</v>
      </c>
    </row>
    <row r="105" spans="1:12">
      <c r="A105" s="279"/>
      <c r="B105" s="279"/>
      <c r="C105" s="280"/>
      <c r="D105" s="29" t="s">
        <v>277</v>
      </c>
      <c r="E105" s="280"/>
      <c r="F105" s="283"/>
      <c r="G105" s="274"/>
      <c r="H105" s="274"/>
      <c r="I105" s="297"/>
      <c r="J105" s="29">
        <v>10</v>
      </c>
      <c r="K105" s="50">
        <v>17</v>
      </c>
      <c r="L105" s="42">
        <f t="shared" si="7"/>
        <v>170</v>
      </c>
    </row>
    <row r="106" spans="1:12">
      <c r="A106" s="279"/>
      <c r="B106" s="279"/>
      <c r="C106" s="280"/>
      <c r="D106" s="29" t="s">
        <v>278</v>
      </c>
      <c r="E106" s="280"/>
      <c r="F106" s="283"/>
      <c r="G106" s="274"/>
      <c r="H106" s="274"/>
      <c r="I106" s="297"/>
      <c r="J106" s="29">
        <v>5</v>
      </c>
      <c r="K106" s="50">
        <v>12.9</v>
      </c>
      <c r="L106" s="42">
        <f t="shared" si="7"/>
        <v>64.5</v>
      </c>
    </row>
    <row r="107" spans="1:12">
      <c r="A107" s="279"/>
      <c r="B107" s="279"/>
      <c r="C107" s="280"/>
      <c r="D107" s="29" t="s">
        <v>279</v>
      </c>
      <c r="E107" s="280"/>
      <c r="F107" s="283"/>
      <c r="G107" s="274"/>
      <c r="H107" s="274"/>
      <c r="I107" s="297"/>
      <c r="J107" s="29">
        <v>5</v>
      </c>
      <c r="K107" s="50">
        <v>6</v>
      </c>
      <c r="L107" s="42">
        <f t="shared" si="7"/>
        <v>30</v>
      </c>
    </row>
    <row r="108" spans="1:12">
      <c r="A108" s="279"/>
      <c r="B108" s="279"/>
      <c r="C108" s="280"/>
      <c r="D108" s="29" t="s">
        <v>259</v>
      </c>
      <c r="E108" s="280"/>
      <c r="F108" s="283"/>
      <c r="G108" s="274"/>
      <c r="H108" s="274"/>
      <c r="I108" s="297"/>
      <c r="J108" s="29">
        <v>15</v>
      </c>
      <c r="K108" s="50">
        <v>10.733000000000001</v>
      </c>
      <c r="L108" s="42">
        <f t="shared" si="7"/>
        <v>160.995</v>
      </c>
    </row>
    <row r="109" spans="1:12">
      <c r="A109" s="279"/>
      <c r="B109" s="279"/>
      <c r="C109" s="280"/>
      <c r="D109" s="29" t="s">
        <v>280</v>
      </c>
      <c r="E109" s="280"/>
      <c r="F109" s="283"/>
      <c r="G109" s="274"/>
      <c r="H109" s="274"/>
      <c r="I109" s="297"/>
      <c r="J109" s="29">
        <v>2</v>
      </c>
      <c r="K109" s="50">
        <v>33.5</v>
      </c>
      <c r="L109" s="42">
        <f t="shared" si="7"/>
        <v>67</v>
      </c>
    </row>
    <row r="110" spans="1:12">
      <c r="A110" s="279"/>
      <c r="B110" s="279"/>
      <c r="C110" s="280"/>
      <c r="D110" s="29" t="s">
        <v>262</v>
      </c>
      <c r="E110" s="280"/>
      <c r="F110" s="283"/>
      <c r="G110" s="274"/>
      <c r="H110" s="274"/>
      <c r="I110" s="297"/>
      <c r="J110" s="29">
        <v>80</v>
      </c>
      <c r="K110" s="50">
        <v>2.7749999999999999</v>
      </c>
      <c r="L110" s="42">
        <f t="shared" si="7"/>
        <v>222</v>
      </c>
    </row>
    <row r="111" spans="1:12">
      <c r="A111" s="279"/>
      <c r="B111" s="279"/>
      <c r="C111" s="280"/>
      <c r="D111" s="29" t="s">
        <v>287</v>
      </c>
      <c r="E111" s="280"/>
      <c r="F111" s="283"/>
      <c r="G111" s="274"/>
      <c r="H111" s="274"/>
      <c r="I111" s="297"/>
      <c r="J111" s="29">
        <v>5</v>
      </c>
      <c r="K111" s="50">
        <v>36</v>
      </c>
      <c r="L111" s="42">
        <f t="shared" si="7"/>
        <v>180</v>
      </c>
    </row>
    <row r="112" spans="1:12">
      <c r="A112" s="279"/>
      <c r="B112" s="279"/>
      <c r="C112" s="280"/>
      <c r="D112" s="29" t="s">
        <v>281</v>
      </c>
      <c r="E112" s="280"/>
      <c r="F112" s="283"/>
      <c r="G112" s="274"/>
      <c r="H112" s="274"/>
      <c r="I112" s="297"/>
      <c r="J112" s="29">
        <v>7</v>
      </c>
      <c r="K112" s="50">
        <v>225.857</v>
      </c>
      <c r="L112" s="42">
        <f t="shared" si="7"/>
        <v>1580.999</v>
      </c>
    </row>
    <row r="113" spans="1:12">
      <c r="A113" s="279"/>
      <c r="B113" s="279"/>
      <c r="C113" s="280"/>
      <c r="D113" s="29" t="s">
        <v>282</v>
      </c>
      <c r="E113" s="280"/>
      <c r="F113" s="283"/>
      <c r="G113" s="274"/>
      <c r="H113" s="274"/>
      <c r="I113" s="297"/>
      <c r="J113" s="29">
        <v>30</v>
      </c>
      <c r="K113" s="50">
        <v>91.5</v>
      </c>
      <c r="L113" s="42">
        <f t="shared" si="7"/>
        <v>2745</v>
      </c>
    </row>
    <row r="114" spans="1:12">
      <c r="A114" s="279"/>
      <c r="B114" s="279"/>
      <c r="C114" s="280"/>
      <c r="D114" s="29" t="s">
        <v>263</v>
      </c>
      <c r="E114" s="280"/>
      <c r="F114" s="283"/>
      <c r="G114" s="274"/>
      <c r="H114" s="274"/>
      <c r="I114" s="297"/>
      <c r="J114" s="29">
        <v>10</v>
      </c>
      <c r="K114" s="50">
        <v>2.5</v>
      </c>
      <c r="L114" s="42">
        <f t="shared" si="7"/>
        <v>25</v>
      </c>
    </row>
    <row r="115" spans="1:12">
      <c r="A115" s="279"/>
      <c r="B115" s="279"/>
      <c r="C115" s="280"/>
      <c r="D115" s="29" t="s">
        <v>264</v>
      </c>
      <c r="E115" s="280"/>
      <c r="F115" s="283"/>
      <c r="G115" s="274"/>
      <c r="H115" s="274"/>
      <c r="I115" s="297"/>
      <c r="J115" s="29">
        <v>2</v>
      </c>
      <c r="K115" s="50">
        <v>3.95</v>
      </c>
      <c r="L115" s="42">
        <f t="shared" si="7"/>
        <v>7.9</v>
      </c>
    </row>
    <row r="116" spans="1:12">
      <c r="A116" s="279"/>
      <c r="B116" s="279"/>
      <c r="C116" s="280"/>
      <c r="D116" s="29" t="s">
        <v>288</v>
      </c>
      <c r="E116" s="280"/>
      <c r="F116" s="283"/>
      <c r="G116" s="274"/>
      <c r="H116" s="274"/>
      <c r="I116" s="297"/>
      <c r="J116" s="29">
        <v>2</v>
      </c>
      <c r="K116" s="50">
        <v>25.9</v>
      </c>
      <c r="L116" s="42">
        <f t="shared" si="7"/>
        <v>51.8</v>
      </c>
    </row>
    <row r="117" spans="1:12">
      <c r="A117" s="279"/>
      <c r="B117" s="279"/>
      <c r="C117" s="280"/>
      <c r="D117" s="29" t="s">
        <v>283</v>
      </c>
      <c r="E117" s="280"/>
      <c r="F117" s="283"/>
      <c r="G117" s="274"/>
      <c r="H117" s="274"/>
      <c r="I117" s="297"/>
      <c r="J117" s="29">
        <v>2</v>
      </c>
      <c r="K117" s="50">
        <v>6</v>
      </c>
      <c r="L117" s="42">
        <f t="shared" si="7"/>
        <v>12</v>
      </c>
    </row>
    <row r="118" spans="1:12">
      <c r="A118" s="279"/>
      <c r="B118" s="279"/>
      <c r="C118" s="280"/>
      <c r="D118" s="29" t="s">
        <v>266</v>
      </c>
      <c r="E118" s="280"/>
      <c r="F118" s="283"/>
      <c r="G118" s="274"/>
      <c r="H118" s="274"/>
      <c r="I118" s="297"/>
      <c r="J118" s="29">
        <v>1</v>
      </c>
      <c r="K118" s="50">
        <v>42</v>
      </c>
      <c r="L118" s="42">
        <f t="shared" si="7"/>
        <v>42</v>
      </c>
    </row>
    <row r="119" spans="1:12">
      <c r="A119" s="279"/>
      <c r="B119" s="279"/>
      <c r="C119" s="280"/>
      <c r="D119" s="29" t="s">
        <v>284</v>
      </c>
      <c r="E119" s="280"/>
      <c r="F119" s="283"/>
      <c r="G119" s="274"/>
      <c r="H119" s="274"/>
      <c r="I119" s="297"/>
      <c r="J119" s="29">
        <v>30</v>
      </c>
      <c r="K119" s="50">
        <v>3.5</v>
      </c>
      <c r="L119" s="42">
        <f t="shared" si="7"/>
        <v>105</v>
      </c>
    </row>
    <row r="120" spans="1:12">
      <c r="A120" s="279"/>
      <c r="B120" s="279"/>
      <c r="C120" s="280"/>
      <c r="D120" s="29" t="s">
        <v>285</v>
      </c>
      <c r="E120" s="280"/>
      <c r="F120" s="283"/>
      <c r="G120" s="274"/>
      <c r="H120" s="274"/>
      <c r="I120" s="297"/>
      <c r="J120" s="29">
        <v>30</v>
      </c>
      <c r="K120" s="50">
        <v>3</v>
      </c>
      <c r="L120" s="42">
        <f t="shared" si="7"/>
        <v>90</v>
      </c>
    </row>
    <row r="121" spans="1:12">
      <c r="A121" s="279"/>
      <c r="B121" s="279"/>
      <c r="C121" s="280"/>
      <c r="D121" s="29" t="s">
        <v>286</v>
      </c>
      <c r="E121" s="280"/>
      <c r="F121" s="283"/>
      <c r="G121" s="274"/>
      <c r="H121" s="274"/>
      <c r="I121" s="297"/>
      <c r="J121" s="29">
        <v>10</v>
      </c>
      <c r="K121" s="50">
        <v>4.95</v>
      </c>
      <c r="L121" s="42">
        <f t="shared" si="7"/>
        <v>49.5</v>
      </c>
    </row>
    <row r="122" spans="1:12">
      <c r="A122" s="288"/>
      <c r="B122" s="279"/>
      <c r="C122" s="280"/>
      <c r="D122" s="47" t="s">
        <v>269</v>
      </c>
      <c r="E122" s="280"/>
      <c r="F122" s="283"/>
      <c r="G122" s="274"/>
      <c r="H122" s="274"/>
      <c r="I122" s="297"/>
      <c r="J122" s="29">
        <v>2</v>
      </c>
      <c r="K122" s="50">
        <v>25</v>
      </c>
      <c r="L122" s="42">
        <f t="shared" si="7"/>
        <v>50</v>
      </c>
    </row>
    <row r="123" spans="1:12" ht="15.75">
      <c r="A123" s="34"/>
      <c r="B123" s="34"/>
      <c r="C123" s="34"/>
      <c r="D123" s="29"/>
      <c r="E123" s="34"/>
      <c r="F123" s="36"/>
      <c r="G123" s="34"/>
      <c r="H123" s="36"/>
      <c r="I123" s="217" t="s">
        <v>13</v>
      </c>
      <c r="J123" s="30"/>
      <c r="K123" s="40"/>
      <c r="L123" s="92">
        <v>6200.2</v>
      </c>
    </row>
    <row r="124" spans="1:12" ht="30">
      <c r="A124" s="267" t="s">
        <v>141</v>
      </c>
      <c r="B124" s="267" t="s">
        <v>271</v>
      </c>
      <c r="C124" s="266" t="s">
        <v>272</v>
      </c>
      <c r="D124" s="167" t="s">
        <v>171</v>
      </c>
      <c r="E124" s="263" t="s">
        <v>274</v>
      </c>
      <c r="F124" s="256">
        <v>1131.8399999999999</v>
      </c>
      <c r="G124" s="259"/>
      <c r="H124" s="262"/>
      <c r="I124" s="253" t="s">
        <v>11</v>
      </c>
      <c r="J124" s="29"/>
      <c r="K124" s="50"/>
      <c r="L124" s="121"/>
    </row>
    <row r="125" spans="1:12">
      <c r="A125" s="260"/>
      <c r="B125" s="260"/>
      <c r="C125" s="254"/>
      <c r="D125" s="179" t="s">
        <v>273</v>
      </c>
      <c r="E125" s="264"/>
      <c r="F125" s="257"/>
      <c r="G125" s="260"/>
      <c r="H125" s="260"/>
      <c r="I125" s="254"/>
      <c r="J125" s="29">
        <v>4</v>
      </c>
      <c r="K125" s="50">
        <v>189.96</v>
      </c>
      <c r="L125" s="42">
        <f>J125*K125</f>
        <v>759.84</v>
      </c>
    </row>
    <row r="126" spans="1:12">
      <c r="A126" s="260"/>
      <c r="B126" s="260"/>
      <c r="C126" s="254"/>
      <c r="D126" s="179" t="s">
        <v>275</v>
      </c>
      <c r="E126" s="264"/>
      <c r="F126" s="257"/>
      <c r="G126" s="260"/>
      <c r="H126" s="260"/>
      <c r="I126" s="254"/>
      <c r="J126" s="29">
        <v>4</v>
      </c>
      <c r="K126" s="50">
        <v>93</v>
      </c>
      <c r="L126" s="42">
        <f>J126*K126</f>
        <v>372</v>
      </c>
    </row>
    <row r="127" spans="1:12">
      <c r="A127" s="260"/>
      <c r="B127" s="260"/>
      <c r="C127" s="254"/>
      <c r="D127" s="160"/>
      <c r="E127" s="264"/>
      <c r="F127" s="257"/>
      <c r="G127" s="260"/>
      <c r="H127" s="260"/>
      <c r="I127" s="254"/>
      <c r="J127" s="29"/>
      <c r="K127" s="50"/>
      <c r="L127" s="42"/>
    </row>
    <row r="128" spans="1:12">
      <c r="A128" s="261"/>
      <c r="B128" s="261"/>
      <c r="C128" s="255"/>
      <c r="D128" s="159"/>
      <c r="E128" s="265"/>
      <c r="F128" s="258"/>
      <c r="G128" s="261"/>
      <c r="H128" s="261"/>
      <c r="I128" s="255"/>
      <c r="J128" s="161"/>
      <c r="K128" s="168"/>
      <c r="L128" s="141"/>
    </row>
    <row r="129" spans="1:12" ht="15.75">
      <c r="A129" s="30"/>
      <c r="B129" s="30"/>
      <c r="C129" s="30"/>
      <c r="D129" s="30"/>
      <c r="E129" s="30"/>
      <c r="F129" s="40"/>
      <c r="G129" s="30"/>
      <c r="H129" s="40"/>
      <c r="I129" s="217" t="s">
        <v>13</v>
      </c>
      <c r="J129" s="47"/>
      <c r="K129" s="165"/>
      <c r="L129" s="230">
        <f>L125+L126+L127</f>
        <v>1131.8400000000001</v>
      </c>
    </row>
    <row r="130" spans="1:12" ht="30">
      <c r="A130" s="267" t="s">
        <v>142</v>
      </c>
      <c r="B130" s="287" t="s">
        <v>292</v>
      </c>
      <c r="C130" s="292" t="s">
        <v>293</v>
      </c>
      <c r="D130" s="216" t="s">
        <v>171</v>
      </c>
      <c r="E130" s="287" t="s">
        <v>298</v>
      </c>
      <c r="F130" s="262"/>
      <c r="G130" s="259"/>
      <c r="H130" s="262"/>
      <c r="I130" s="278" t="s">
        <v>11</v>
      </c>
      <c r="J130" s="29"/>
      <c r="K130" s="50"/>
      <c r="L130" s="121"/>
    </row>
    <row r="131" spans="1:12" ht="28.5" customHeight="1">
      <c r="A131" s="279"/>
      <c r="B131" s="280"/>
      <c r="C131" s="293"/>
      <c r="D131" s="183" t="s">
        <v>312</v>
      </c>
      <c r="E131" s="280"/>
      <c r="F131" s="275"/>
      <c r="G131" s="274"/>
      <c r="H131" s="275"/>
      <c r="I131" s="254"/>
      <c r="J131" s="29">
        <v>20</v>
      </c>
      <c r="K131" s="50">
        <v>45</v>
      </c>
      <c r="L131" s="42">
        <f t="shared" ref="L131:L132" si="8">J131*K131</f>
        <v>900</v>
      </c>
    </row>
    <row r="132" spans="1:12">
      <c r="A132" s="279"/>
      <c r="B132" s="280"/>
      <c r="C132" s="293"/>
      <c r="D132" s="29" t="s">
        <v>313</v>
      </c>
      <c r="E132" s="280"/>
      <c r="F132" s="275"/>
      <c r="G132" s="274"/>
      <c r="H132" s="275"/>
      <c r="I132" s="254"/>
      <c r="J132" s="29">
        <v>60</v>
      </c>
      <c r="K132" s="50">
        <v>25</v>
      </c>
      <c r="L132" s="42">
        <f t="shared" si="8"/>
        <v>1500</v>
      </c>
    </row>
    <row r="133" spans="1:12">
      <c r="A133" s="288"/>
      <c r="B133" s="280"/>
      <c r="C133" s="293"/>
      <c r="D133" s="29"/>
      <c r="E133" s="280"/>
      <c r="F133" s="275"/>
      <c r="G133" s="274"/>
      <c r="H133" s="275"/>
      <c r="I133" s="254"/>
      <c r="J133" s="29"/>
      <c r="K133" s="50"/>
      <c r="L133" s="121"/>
    </row>
    <row r="134" spans="1:12" ht="15.75">
      <c r="A134" s="34"/>
      <c r="B134" s="34"/>
      <c r="C134" s="34"/>
      <c r="D134" s="30"/>
      <c r="E134" s="34"/>
      <c r="F134" s="36"/>
      <c r="G134" s="34"/>
      <c r="H134" s="36"/>
      <c r="I134" s="217" t="s">
        <v>13</v>
      </c>
      <c r="J134" s="30"/>
      <c r="K134" s="40"/>
      <c r="L134" s="92">
        <f>L131+L132</f>
        <v>2400</v>
      </c>
    </row>
    <row r="135" spans="1:12" ht="45">
      <c r="A135" s="267" t="s">
        <v>143</v>
      </c>
      <c r="B135" s="267" t="s">
        <v>318</v>
      </c>
      <c r="C135" s="266" t="s">
        <v>319</v>
      </c>
      <c r="D135" s="167" t="s">
        <v>320</v>
      </c>
      <c r="E135" s="263" t="s">
        <v>321</v>
      </c>
      <c r="F135" s="256">
        <v>48900</v>
      </c>
      <c r="G135" s="259"/>
      <c r="H135" s="262"/>
      <c r="I135" s="276" t="s">
        <v>11</v>
      </c>
      <c r="J135" s="218"/>
      <c r="K135" s="36"/>
      <c r="L135" s="164"/>
    </row>
    <row r="136" spans="1:12">
      <c r="A136" s="260"/>
      <c r="B136" s="260"/>
      <c r="C136" s="273"/>
      <c r="D136" s="179" t="s">
        <v>322</v>
      </c>
      <c r="E136" s="264"/>
      <c r="F136" s="260"/>
      <c r="G136" s="274"/>
      <c r="H136" s="275"/>
      <c r="I136" s="277"/>
      <c r="J136" s="219">
        <v>9</v>
      </c>
      <c r="K136" s="221">
        <v>66.55</v>
      </c>
      <c r="L136" s="223">
        <f>J136*K136</f>
        <v>598.94999999999993</v>
      </c>
    </row>
    <row r="137" spans="1:12">
      <c r="A137" s="260"/>
      <c r="B137" s="260"/>
      <c r="C137" s="273"/>
      <c r="D137" s="179" t="s">
        <v>323</v>
      </c>
      <c r="E137" s="264"/>
      <c r="F137" s="260"/>
      <c r="G137" s="274"/>
      <c r="H137" s="275"/>
      <c r="I137" s="277"/>
      <c r="J137" s="219">
        <v>360</v>
      </c>
      <c r="K137" s="221">
        <v>11.18</v>
      </c>
      <c r="L137" s="223">
        <f t="shared" ref="L137:L143" si="9">J137*K137</f>
        <v>4024.7999999999997</v>
      </c>
    </row>
    <row r="138" spans="1:12">
      <c r="A138" s="260"/>
      <c r="B138" s="260"/>
      <c r="C138" s="273"/>
      <c r="D138" s="179" t="s">
        <v>328</v>
      </c>
      <c r="E138" s="264"/>
      <c r="F138" s="260"/>
      <c r="G138" s="274"/>
      <c r="H138" s="275"/>
      <c r="I138" s="277"/>
      <c r="J138" s="219">
        <v>100</v>
      </c>
      <c r="K138" s="221">
        <v>27.62</v>
      </c>
      <c r="L138" s="223">
        <f t="shared" si="9"/>
        <v>2762</v>
      </c>
    </row>
    <row r="139" spans="1:12">
      <c r="A139" s="260"/>
      <c r="B139" s="260"/>
      <c r="C139" s="273"/>
      <c r="D139" s="179" t="s">
        <v>332</v>
      </c>
      <c r="E139" s="264"/>
      <c r="F139" s="260"/>
      <c r="G139" s="274"/>
      <c r="H139" s="275"/>
      <c r="I139" s="277"/>
      <c r="J139" s="219">
        <v>600</v>
      </c>
      <c r="K139" s="221">
        <v>3.93</v>
      </c>
      <c r="L139" s="223">
        <f t="shared" si="9"/>
        <v>2358</v>
      </c>
    </row>
    <row r="140" spans="1:12">
      <c r="A140" s="260"/>
      <c r="B140" s="260"/>
      <c r="C140" s="273"/>
      <c r="D140" s="179" t="s">
        <v>333</v>
      </c>
      <c r="E140" s="264"/>
      <c r="F140" s="260"/>
      <c r="G140" s="274"/>
      <c r="H140" s="275"/>
      <c r="I140" s="277"/>
      <c r="J140" s="219">
        <v>60</v>
      </c>
      <c r="K140" s="221">
        <v>20.82</v>
      </c>
      <c r="L140" s="223">
        <v>1249.1099999999999</v>
      </c>
    </row>
    <row r="141" spans="1:12">
      <c r="A141" s="260"/>
      <c r="B141" s="260"/>
      <c r="C141" s="273"/>
      <c r="D141" s="179" t="s">
        <v>334</v>
      </c>
      <c r="E141" s="264"/>
      <c r="F141" s="260"/>
      <c r="G141" s="274"/>
      <c r="H141" s="275"/>
      <c r="I141" s="277"/>
      <c r="J141" s="219">
        <v>276</v>
      </c>
      <c r="K141" s="221">
        <v>8.44</v>
      </c>
      <c r="L141" s="223">
        <v>2330.7600000000002</v>
      </c>
    </row>
    <row r="142" spans="1:12" ht="30">
      <c r="A142" s="260"/>
      <c r="B142" s="260"/>
      <c r="C142" s="273"/>
      <c r="D142" s="179" t="s">
        <v>335</v>
      </c>
      <c r="E142" s="264"/>
      <c r="F142" s="260"/>
      <c r="G142" s="274"/>
      <c r="H142" s="275"/>
      <c r="I142" s="277"/>
      <c r="J142" s="219">
        <v>30</v>
      </c>
      <c r="K142" s="225">
        <v>2.52</v>
      </c>
      <c r="L142" s="226">
        <v>75.5</v>
      </c>
    </row>
    <row r="143" spans="1:12">
      <c r="A143" s="260"/>
      <c r="B143" s="260"/>
      <c r="C143" s="273"/>
      <c r="D143" s="179" t="s">
        <v>336</v>
      </c>
      <c r="E143" s="264"/>
      <c r="F143" s="260"/>
      <c r="G143" s="274"/>
      <c r="H143" s="275"/>
      <c r="I143" s="277"/>
      <c r="J143" s="219">
        <v>10</v>
      </c>
      <c r="K143" s="221">
        <v>19.63</v>
      </c>
      <c r="L143" s="223">
        <f t="shared" si="9"/>
        <v>196.29999999999998</v>
      </c>
    </row>
    <row r="144" spans="1:12" ht="30">
      <c r="A144" s="260"/>
      <c r="B144" s="260"/>
      <c r="C144" s="273"/>
      <c r="D144" s="179" t="s">
        <v>324</v>
      </c>
      <c r="E144" s="264"/>
      <c r="F144" s="260"/>
      <c r="G144" s="274"/>
      <c r="H144" s="275"/>
      <c r="I144" s="277"/>
      <c r="J144" s="220" t="s">
        <v>330</v>
      </c>
      <c r="K144" s="222" t="s">
        <v>329</v>
      </c>
      <c r="L144" s="224" t="s">
        <v>331</v>
      </c>
    </row>
    <row r="145" spans="1:12" ht="45">
      <c r="A145" s="260"/>
      <c r="B145" s="260"/>
      <c r="C145" s="273"/>
      <c r="D145" s="179" t="s">
        <v>325</v>
      </c>
      <c r="E145" s="264"/>
      <c r="F145" s="260"/>
      <c r="G145" s="274"/>
      <c r="H145" s="275"/>
      <c r="I145" s="277"/>
      <c r="J145" s="219">
        <v>36</v>
      </c>
      <c r="K145" s="225">
        <v>27.38</v>
      </c>
      <c r="L145" s="227">
        <v>985.68</v>
      </c>
    </row>
    <row r="146" spans="1:12" ht="30">
      <c r="A146" s="260"/>
      <c r="B146" s="260"/>
      <c r="C146" s="273"/>
      <c r="D146" s="179" t="s">
        <v>326</v>
      </c>
      <c r="E146" s="264"/>
      <c r="F146" s="260"/>
      <c r="G146" s="274"/>
      <c r="H146" s="275"/>
      <c r="I146" s="277"/>
      <c r="J146" s="219">
        <v>77.400000000000006</v>
      </c>
      <c r="K146" s="225">
        <v>41.226999999999997</v>
      </c>
      <c r="L146" s="226">
        <v>3191</v>
      </c>
    </row>
    <row r="147" spans="1:12">
      <c r="A147" s="260"/>
      <c r="B147" s="260"/>
      <c r="C147" s="273"/>
      <c r="D147" s="179" t="s">
        <v>327</v>
      </c>
      <c r="E147" s="264"/>
      <c r="F147" s="260"/>
      <c r="G147" s="274"/>
      <c r="H147" s="275"/>
      <c r="I147" s="277"/>
      <c r="J147" s="219">
        <v>82</v>
      </c>
      <c r="K147" s="221">
        <v>15.54</v>
      </c>
      <c r="L147" s="223">
        <v>1274.3599999999999</v>
      </c>
    </row>
    <row r="148" spans="1:12">
      <c r="A148" s="260"/>
      <c r="B148" s="260"/>
      <c r="C148" s="273"/>
      <c r="D148" s="179" t="s">
        <v>337</v>
      </c>
      <c r="E148" s="264"/>
      <c r="F148" s="260"/>
      <c r="G148" s="274"/>
      <c r="H148" s="275"/>
      <c r="I148" s="277"/>
      <c r="J148" s="219">
        <v>120</v>
      </c>
      <c r="K148" s="221">
        <v>26.27</v>
      </c>
      <c r="L148" s="223">
        <v>3152.4</v>
      </c>
    </row>
    <row r="149" spans="1:12">
      <c r="A149" s="260"/>
      <c r="B149" s="260"/>
      <c r="C149" s="273"/>
      <c r="D149" s="179" t="s">
        <v>338</v>
      </c>
      <c r="E149" s="264"/>
      <c r="F149" s="260"/>
      <c r="G149" s="274"/>
      <c r="H149" s="275"/>
      <c r="I149" s="277"/>
      <c r="J149" s="219">
        <v>45</v>
      </c>
      <c r="K149" s="221">
        <v>21.1</v>
      </c>
      <c r="L149" s="223">
        <f t="shared" ref="L149:L150" si="10">J149*K149</f>
        <v>949.50000000000011</v>
      </c>
    </row>
    <row r="150" spans="1:12">
      <c r="A150" s="260"/>
      <c r="B150" s="260"/>
      <c r="C150" s="273"/>
      <c r="D150" s="179" t="s">
        <v>339</v>
      </c>
      <c r="E150" s="264"/>
      <c r="F150" s="260"/>
      <c r="G150" s="274"/>
      <c r="H150" s="275"/>
      <c r="I150" s="277"/>
      <c r="J150" s="219">
        <v>36</v>
      </c>
      <c r="K150" s="221">
        <v>16.89</v>
      </c>
      <c r="L150" s="223">
        <f t="shared" si="10"/>
        <v>608.04</v>
      </c>
    </row>
    <row r="151" spans="1:12" ht="30">
      <c r="A151" s="260"/>
      <c r="B151" s="260"/>
      <c r="C151" s="273"/>
      <c r="D151" s="179" t="s">
        <v>340</v>
      </c>
      <c r="E151" s="264"/>
      <c r="F151" s="260"/>
      <c r="G151" s="274"/>
      <c r="H151" s="275"/>
      <c r="I151" s="277"/>
      <c r="J151" s="219">
        <v>8</v>
      </c>
      <c r="K151" s="225">
        <v>37.409999999999997</v>
      </c>
      <c r="L151" s="226">
        <f t="shared" ref="L151" si="11">J151*K151</f>
        <v>299.27999999999997</v>
      </c>
    </row>
    <row r="152" spans="1:12">
      <c r="A152" s="260"/>
      <c r="B152" s="260"/>
      <c r="C152" s="273"/>
      <c r="D152" s="179" t="s">
        <v>341</v>
      </c>
      <c r="E152" s="264"/>
      <c r="F152" s="260"/>
      <c r="G152" s="274"/>
      <c r="H152" s="275"/>
      <c r="I152" s="277"/>
      <c r="J152" s="219">
        <v>42</v>
      </c>
      <c r="K152" s="221">
        <v>5.45</v>
      </c>
      <c r="L152" s="223">
        <v>228.9</v>
      </c>
    </row>
    <row r="153" spans="1:12">
      <c r="A153" s="27"/>
      <c r="B153" s="27"/>
      <c r="C153" s="27"/>
      <c r="D153" s="27"/>
      <c r="E153" s="27"/>
      <c r="F153" s="27"/>
      <c r="G153" s="27"/>
      <c r="H153" s="27"/>
      <c r="I153" s="108" t="s">
        <v>13</v>
      </c>
      <c r="J153" s="27"/>
      <c r="K153" s="38"/>
      <c r="L153" s="92">
        <v>26758.5</v>
      </c>
    </row>
    <row r="154" spans="1:12">
      <c r="A154" s="67"/>
      <c r="B154" s="67"/>
      <c r="C154" s="67"/>
      <c r="D154" s="67"/>
      <c r="E154" s="67"/>
      <c r="F154" s="67"/>
      <c r="G154" s="67"/>
      <c r="H154" s="67"/>
      <c r="I154" s="215"/>
      <c r="J154" s="67"/>
      <c r="K154" s="231"/>
      <c r="L154" s="232"/>
    </row>
    <row r="155" spans="1:12" ht="15.75">
      <c r="I155" s="228" t="s">
        <v>342</v>
      </c>
      <c r="J155" s="228"/>
      <c r="K155" s="229"/>
      <c r="L155" s="233">
        <f>L7+L14+L21+L34+L43+L48+L53+L61+L66+L71+L97+L123+L129+L134+L153</f>
        <v>88106.19</v>
      </c>
    </row>
    <row r="156" spans="1:12">
      <c r="K156" s="5"/>
      <c r="L156" s="5"/>
    </row>
    <row r="157" spans="1:12">
      <c r="K157" s="5"/>
      <c r="L157" s="5"/>
    </row>
    <row r="158" spans="1:12">
      <c r="K158" s="5"/>
      <c r="L158" s="5"/>
    </row>
    <row r="159" spans="1:12">
      <c r="K159" s="5"/>
      <c r="L159" s="5"/>
    </row>
    <row r="160" spans="1:12">
      <c r="K160" s="5"/>
      <c r="L160" s="5"/>
    </row>
    <row r="161" spans="11:12">
      <c r="K161" s="5"/>
      <c r="L161" s="5"/>
    </row>
    <row r="162" spans="11:12">
      <c r="K162" s="5"/>
      <c r="L162" s="5"/>
    </row>
    <row r="163" spans="11:12">
      <c r="K163" s="5"/>
      <c r="L163" s="5"/>
    </row>
    <row r="164" spans="11:12">
      <c r="K164" s="5"/>
      <c r="L164" s="5"/>
    </row>
    <row r="165" spans="11:12">
      <c r="K165" s="5"/>
    </row>
    <row r="166" spans="11:12">
      <c r="K166" s="5"/>
    </row>
    <row r="167" spans="11:12">
      <c r="K167" s="5"/>
    </row>
    <row r="168" spans="11:12">
      <c r="K168" s="5"/>
    </row>
    <row r="169" spans="11:12">
      <c r="K169" s="5"/>
    </row>
    <row r="170" spans="11:12">
      <c r="K170" s="5"/>
    </row>
    <row r="171" spans="11:12">
      <c r="K171" s="5"/>
    </row>
    <row r="172" spans="11:12">
      <c r="K172" s="5"/>
    </row>
    <row r="173" spans="11:12">
      <c r="K173" s="5"/>
    </row>
    <row r="174" spans="11:12">
      <c r="K174" s="5"/>
    </row>
    <row r="175" spans="11:12">
      <c r="K175" s="5"/>
    </row>
    <row r="176" spans="11:12">
      <c r="K176" s="5"/>
    </row>
    <row r="177" spans="11:11">
      <c r="K177" s="5"/>
    </row>
    <row r="178" spans="11:11">
      <c r="K178" s="5"/>
    </row>
    <row r="179" spans="11:11">
      <c r="K179" s="5"/>
    </row>
    <row r="180" spans="11:11">
      <c r="K180" s="5"/>
    </row>
    <row r="181" spans="11:11">
      <c r="K181" s="5"/>
    </row>
    <row r="182" spans="11:11">
      <c r="K182" s="5"/>
    </row>
    <row r="183" spans="11:11">
      <c r="K183" s="5"/>
    </row>
    <row r="184" spans="11:11">
      <c r="K184" s="5"/>
    </row>
    <row r="185" spans="11:11">
      <c r="K185" s="5"/>
    </row>
    <row r="186" spans="11:11">
      <c r="K186" s="5"/>
    </row>
    <row r="187" spans="11:11">
      <c r="K187" s="5"/>
    </row>
    <row r="188" spans="11:11">
      <c r="K188" s="5"/>
    </row>
    <row r="189" spans="11:11">
      <c r="K189" s="5"/>
    </row>
    <row r="190" spans="11:11">
      <c r="K190" s="5"/>
    </row>
    <row r="191" spans="11:11">
      <c r="K191" s="5"/>
    </row>
    <row r="192" spans="11:11">
      <c r="K192" s="5"/>
    </row>
    <row r="193" spans="11:11">
      <c r="K193" s="5"/>
    </row>
    <row r="194" spans="11:11">
      <c r="K194" s="5"/>
    </row>
    <row r="195" spans="11:11">
      <c r="K195" s="5"/>
    </row>
    <row r="196" spans="11:11">
      <c r="K196" s="5"/>
    </row>
    <row r="197" spans="11:11">
      <c r="K197" s="5"/>
    </row>
    <row r="198" spans="11:11">
      <c r="K198" s="5"/>
    </row>
    <row r="199" spans="11:11">
      <c r="K199" s="5"/>
    </row>
    <row r="200" spans="11:11">
      <c r="K200" s="5"/>
    </row>
    <row r="201" spans="11:11">
      <c r="K201" s="5"/>
    </row>
    <row r="202" spans="11:11">
      <c r="K202" s="5"/>
    </row>
  </sheetData>
  <mergeCells count="123">
    <mergeCell ref="A130:A133"/>
    <mergeCell ref="B130:B133"/>
    <mergeCell ref="C130:C133"/>
    <mergeCell ref="E130:E133"/>
    <mergeCell ref="F130:F133"/>
    <mergeCell ref="G130:G133"/>
    <mergeCell ref="H130:H133"/>
    <mergeCell ref="I130:I133"/>
    <mergeCell ref="C67:C70"/>
    <mergeCell ref="E67:E70"/>
    <mergeCell ref="F67:F70"/>
    <mergeCell ref="G67:G70"/>
    <mergeCell ref="H67:H70"/>
    <mergeCell ref="G98:G122"/>
    <mergeCell ref="H98:H122"/>
    <mergeCell ref="I98:I122"/>
    <mergeCell ref="A98:A122"/>
    <mergeCell ref="B98:B122"/>
    <mergeCell ref="C98:C122"/>
    <mergeCell ref="E98:E122"/>
    <mergeCell ref="F98:F122"/>
    <mergeCell ref="E62:E65"/>
    <mergeCell ref="F62:F65"/>
    <mergeCell ref="G62:G65"/>
    <mergeCell ref="H62:H65"/>
    <mergeCell ref="I62:I65"/>
    <mergeCell ref="A62:A65"/>
    <mergeCell ref="B62:B65"/>
    <mergeCell ref="C62:C65"/>
    <mergeCell ref="A67:A70"/>
    <mergeCell ref="B67:B70"/>
    <mergeCell ref="I67:I70"/>
    <mergeCell ref="A135:A152"/>
    <mergeCell ref="B135:B152"/>
    <mergeCell ref="C135:C152"/>
    <mergeCell ref="E135:E152"/>
    <mergeCell ref="F135:F152"/>
    <mergeCell ref="G135:G152"/>
    <mergeCell ref="H135:H152"/>
    <mergeCell ref="I135:I152"/>
    <mergeCell ref="G72:G96"/>
    <mergeCell ref="H72:H96"/>
    <mergeCell ref="I72:I96"/>
    <mergeCell ref="A124:A128"/>
    <mergeCell ref="B124:B128"/>
    <mergeCell ref="C124:C128"/>
    <mergeCell ref="E124:E128"/>
    <mergeCell ref="F124:F128"/>
    <mergeCell ref="G124:G128"/>
    <mergeCell ref="H124:H128"/>
    <mergeCell ref="I124:I128"/>
    <mergeCell ref="A72:A96"/>
    <mergeCell ref="B72:B96"/>
    <mergeCell ref="C72:C96"/>
    <mergeCell ref="E72:E96"/>
    <mergeCell ref="F72:F96"/>
    <mergeCell ref="G49:G52"/>
    <mergeCell ref="H49:H52"/>
    <mergeCell ref="I49:I52"/>
    <mergeCell ref="A54:A60"/>
    <mergeCell ref="B54:B60"/>
    <mergeCell ref="C54:C60"/>
    <mergeCell ref="E54:E60"/>
    <mergeCell ref="F54:F60"/>
    <mergeCell ref="G54:G60"/>
    <mergeCell ref="H54:H60"/>
    <mergeCell ref="I54:I60"/>
    <mergeCell ref="A49:A52"/>
    <mergeCell ref="B49:B52"/>
    <mergeCell ref="C49:C52"/>
    <mergeCell ref="E49:E52"/>
    <mergeCell ref="F49:F52"/>
    <mergeCell ref="G35:G42"/>
    <mergeCell ref="H35:H42"/>
    <mergeCell ref="I35:I42"/>
    <mergeCell ref="A44:A47"/>
    <mergeCell ref="B44:B47"/>
    <mergeCell ref="C44:C47"/>
    <mergeCell ref="E44:E47"/>
    <mergeCell ref="F44:F47"/>
    <mergeCell ref="G44:G47"/>
    <mergeCell ref="H44:H47"/>
    <mergeCell ref="I44:I47"/>
    <mergeCell ref="A35:A42"/>
    <mergeCell ref="B35:B42"/>
    <mergeCell ref="C35:C42"/>
    <mergeCell ref="E35:E42"/>
    <mergeCell ref="F35:F42"/>
    <mergeCell ref="G15:G20"/>
    <mergeCell ref="H15:H20"/>
    <mergeCell ref="I15:I20"/>
    <mergeCell ref="A22:A33"/>
    <mergeCell ref="B22:B33"/>
    <mergeCell ref="C22:C33"/>
    <mergeCell ref="E22:E33"/>
    <mergeCell ref="F22:F33"/>
    <mergeCell ref="G22:G33"/>
    <mergeCell ref="H22:H33"/>
    <mergeCell ref="I22:I33"/>
    <mergeCell ref="A15:A20"/>
    <mergeCell ref="B15:B20"/>
    <mergeCell ref="C15:C20"/>
    <mergeCell ref="E15:E20"/>
    <mergeCell ref="F15:F20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8:I13"/>
    <mergeCell ref="F8:F13"/>
    <mergeCell ref="G8:G13"/>
    <mergeCell ref="H8:H13"/>
    <mergeCell ref="E8:E13"/>
    <mergeCell ref="C8:C13"/>
    <mergeCell ref="B8:B13"/>
    <mergeCell ref="A8:A13"/>
    <mergeCell ref="J3:L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workbookViewId="0">
      <selection activeCell="D17" sqref="D17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9.5703125" bestFit="1" customWidth="1"/>
  </cols>
  <sheetData>
    <row r="1" spans="1:12" ht="18.75">
      <c r="B1" s="269" t="s">
        <v>220</v>
      </c>
      <c r="C1" s="269"/>
      <c r="D1" s="269"/>
      <c r="E1" s="269"/>
      <c r="F1" s="269"/>
      <c r="G1" s="269"/>
      <c r="H1" s="269"/>
      <c r="I1" s="269"/>
      <c r="J1" s="269"/>
      <c r="K1" s="270"/>
      <c r="L1" s="270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71" t="s">
        <v>6</v>
      </c>
      <c r="B3" s="272" t="s">
        <v>0</v>
      </c>
      <c r="C3" s="272" t="s">
        <v>1</v>
      </c>
      <c r="D3" s="268" t="s">
        <v>2</v>
      </c>
      <c r="E3" s="268" t="s">
        <v>7</v>
      </c>
      <c r="F3" s="268" t="s">
        <v>9</v>
      </c>
      <c r="G3" s="272" t="s">
        <v>3</v>
      </c>
      <c r="H3" s="272" t="s">
        <v>4</v>
      </c>
      <c r="I3" s="268" t="s">
        <v>8</v>
      </c>
      <c r="J3" s="268" t="s">
        <v>10</v>
      </c>
      <c r="K3" s="268"/>
      <c r="L3" s="268"/>
    </row>
    <row r="4" spans="1:12">
      <c r="A4" s="252"/>
      <c r="B4" s="252"/>
      <c r="C4" s="252"/>
      <c r="D4" s="252"/>
      <c r="E4" s="252"/>
      <c r="F4" s="252"/>
      <c r="G4" s="252"/>
      <c r="H4" s="252"/>
      <c r="I4" s="252"/>
      <c r="J4" s="103" t="s">
        <v>3</v>
      </c>
      <c r="K4" s="103" t="s">
        <v>4</v>
      </c>
      <c r="L4" s="103" t="s">
        <v>5</v>
      </c>
    </row>
    <row r="5" spans="1:12">
      <c r="A5" s="103">
        <v>1</v>
      </c>
      <c r="B5" s="32">
        <v>2</v>
      </c>
      <c r="C5" s="103">
        <v>3</v>
      </c>
      <c r="D5" s="25">
        <v>4</v>
      </c>
      <c r="E5" s="103">
        <v>5</v>
      </c>
      <c r="F5" s="103">
        <v>6</v>
      </c>
      <c r="G5" s="118">
        <v>7</v>
      </c>
      <c r="H5" s="119">
        <v>8</v>
      </c>
      <c r="I5" s="103">
        <v>9</v>
      </c>
      <c r="J5" s="120">
        <v>10</v>
      </c>
      <c r="K5" s="118">
        <v>11</v>
      </c>
      <c r="L5" s="118">
        <v>12</v>
      </c>
    </row>
    <row r="6" spans="1:12" ht="20.25" customHeight="1">
      <c r="A6" s="303" t="s">
        <v>12</v>
      </c>
      <c r="B6" s="287" t="s">
        <v>152</v>
      </c>
      <c r="C6" s="266" t="s">
        <v>153</v>
      </c>
      <c r="D6" s="287" t="s">
        <v>154</v>
      </c>
      <c r="E6" s="263" t="s">
        <v>221</v>
      </c>
      <c r="F6" s="298">
        <v>3044</v>
      </c>
      <c r="G6" s="118">
        <v>1</v>
      </c>
      <c r="H6" s="200">
        <v>1323</v>
      </c>
      <c r="I6" s="253" t="s">
        <v>11</v>
      </c>
      <c r="J6" s="198">
        <v>1</v>
      </c>
      <c r="K6" s="194">
        <v>1323</v>
      </c>
      <c r="L6" s="195">
        <v>1323</v>
      </c>
    </row>
    <row r="7" spans="1:12" ht="22.5" customHeight="1">
      <c r="A7" s="260"/>
      <c r="B7" s="260"/>
      <c r="C7" s="301"/>
      <c r="D7" s="254"/>
      <c r="E7" s="254"/>
      <c r="F7" s="299"/>
      <c r="G7" s="201">
        <v>1</v>
      </c>
      <c r="H7" s="202">
        <v>1721</v>
      </c>
      <c r="I7" s="254"/>
      <c r="J7" s="199">
        <v>1</v>
      </c>
      <c r="K7" s="196">
        <v>1721</v>
      </c>
      <c r="L7" s="197">
        <v>1721</v>
      </c>
    </row>
    <row r="8" spans="1:12" ht="25.5" customHeight="1">
      <c r="A8" s="261"/>
      <c r="B8" s="261"/>
      <c r="C8" s="302"/>
      <c r="D8" s="255"/>
      <c r="E8" s="255"/>
      <c r="F8" s="300"/>
      <c r="G8" s="122"/>
      <c r="H8" s="54"/>
      <c r="I8" s="255"/>
      <c r="J8" s="47"/>
      <c r="K8" s="123"/>
      <c r="L8" s="46"/>
    </row>
    <row r="9" spans="1:12" ht="18.75" customHeight="1">
      <c r="A9" s="172"/>
      <c r="B9" s="172"/>
      <c r="C9" s="178"/>
      <c r="D9" s="174"/>
      <c r="E9" s="174"/>
      <c r="F9" s="177"/>
      <c r="G9" s="122"/>
      <c r="H9" s="204">
        <v>3044</v>
      </c>
      <c r="I9" s="203" t="s">
        <v>13</v>
      </c>
      <c r="J9" s="47"/>
      <c r="K9" s="123"/>
      <c r="L9" s="46">
        <v>3044</v>
      </c>
    </row>
    <row r="10" spans="1:12" ht="77.25" customHeight="1">
      <c r="A10" s="205" t="s">
        <v>14</v>
      </c>
      <c r="B10" s="205" t="s">
        <v>223</v>
      </c>
      <c r="C10" s="166" t="s">
        <v>222</v>
      </c>
      <c r="D10" s="180" t="s">
        <v>224</v>
      </c>
      <c r="E10" s="180" t="s">
        <v>229</v>
      </c>
      <c r="F10" s="206">
        <v>2206</v>
      </c>
      <c r="G10" s="207">
        <v>10</v>
      </c>
      <c r="H10" s="208">
        <v>220.6</v>
      </c>
      <c r="I10" s="173" t="s">
        <v>11</v>
      </c>
      <c r="J10" s="181">
        <v>10</v>
      </c>
      <c r="K10" s="209">
        <v>220.6</v>
      </c>
      <c r="L10" s="46">
        <v>2206</v>
      </c>
    </row>
    <row r="11" spans="1:12" ht="65.25" customHeight="1">
      <c r="A11" s="205" t="s">
        <v>16</v>
      </c>
      <c r="B11" s="181" t="s">
        <v>225</v>
      </c>
      <c r="C11" s="166" t="s">
        <v>226</v>
      </c>
      <c r="D11" s="180" t="s">
        <v>227</v>
      </c>
      <c r="E11" s="180" t="s">
        <v>228</v>
      </c>
      <c r="F11" s="210">
        <v>8627.8700000000008</v>
      </c>
      <c r="G11" s="207">
        <v>367</v>
      </c>
      <c r="H11" s="182">
        <v>23.51</v>
      </c>
      <c r="I11" s="173" t="s">
        <v>11</v>
      </c>
      <c r="J11" s="181">
        <v>367</v>
      </c>
      <c r="K11" s="209">
        <v>23.51</v>
      </c>
      <c r="L11" s="46">
        <v>8627.8700000000008</v>
      </c>
    </row>
    <row r="12" spans="1:12">
      <c r="A12" s="27"/>
      <c r="B12" s="27"/>
      <c r="C12" s="96"/>
      <c r="D12" s="85"/>
      <c r="E12" s="94"/>
      <c r="F12" s="30"/>
      <c r="G12" s="30"/>
      <c r="H12" s="40"/>
      <c r="I12" s="211" t="s">
        <v>93</v>
      </c>
      <c r="J12" s="30"/>
      <c r="K12" s="40"/>
      <c r="L12" s="92">
        <f>L11+L10+L9</f>
        <v>13877.87</v>
      </c>
    </row>
    <row r="13" spans="1:12">
      <c r="A13" s="2"/>
      <c r="B13" s="2"/>
      <c r="C13" s="125"/>
      <c r="D13" s="2"/>
      <c r="E13" s="2"/>
      <c r="F13" s="2"/>
      <c r="G13" s="2"/>
      <c r="H13" s="7"/>
      <c r="I13" s="97"/>
      <c r="J13" s="2"/>
      <c r="K13" s="7"/>
      <c r="L13" s="95"/>
    </row>
    <row r="14" spans="1:12">
      <c r="A14" s="2"/>
      <c r="B14" s="2"/>
      <c r="C14" s="23"/>
      <c r="D14" s="2"/>
      <c r="E14" s="2"/>
      <c r="F14" s="2"/>
      <c r="G14" s="2"/>
      <c r="H14" s="7"/>
      <c r="I14" s="2"/>
      <c r="J14" s="2"/>
      <c r="K14" s="7"/>
      <c r="L14" s="7"/>
    </row>
    <row r="15" spans="1:12">
      <c r="A15" s="2"/>
      <c r="B15" s="2"/>
      <c r="C15" s="2"/>
      <c r="D15" s="2"/>
      <c r="E15" s="2"/>
      <c r="F15" s="2"/>
      <c r="G15" s="2"/>
      <c r="H15" s="7"/>
      <c r="I15" s="2"/>
      <c r="J15" s="2"/>
      <c r="K15" s="7"/>
      <c r="L15" s="7"/>
    </row>
    <row r="16" spans="1:12">
      <c r="A16" s="2"/>
      <c r="B16" s="2"/>
      <c r="C16" s="2"/>
      <c r="D16" s="2"/>
      <c r="E16" s="2"/>
      <c r="F16" s="2"/>
      <c r="G16" s="2"/>
      <c r="H16" s="7"/>
      <c r="I16" s="2"/>
      <c r="J16" s="2"/>
      <c r="K16" s="7"/>
      <c r="L16" s="7"/>
    </row>
    <row r="17" spans="1:12">
      <c r="A17" s="2"/>
      <c r="B17" s="2"/>
      <c r="C17" s="2"/>
      <c r="D17" s="2"/>
      <c r="E17" s="2"/>
      <c r="F17" s="2"/>
      <c r="G17" s="2"/>
      <c r="H17" s="7"/>
      <c r="I17" s="2"/>
      <c r="J17" s="2"/>
      <c r="K17" s="7"/>
      <c r="L17" s="7"/>
    </row>
    <row r="18" spans="1:12">
      <c r="A18" s="2"/>
      <c r="B18" s="2"/>
      <c r="C18" s="2"/>
      <c r="D18" s="2"/>
      <c r="E18" s="2"/>
      <c r="F18" s="2"/>
      <c r="G18" s="2"/>
      <c r="H18" s="7"/>
      <c r="I18" s="2"/>
      <c r="J18" s="2"/>
      <c r="K18" s="7"/>
      <c r="L18" s="7"/>
    </row>
    <row r="19" spans="1:12">
      <c r="A19" s="2"/>
      <c r="B19" s="2"/>
      <c r="C19" s="2"/>
      <c r="D19" s="2"/>
      <c r="E19" s="2"/>
      <c r="F19" s="2"/>
      <c r="G19" s="2"/>
      <c r="H19" s="7"/>
      <c r="I19" s="2"/>
      <c r="J19" s="2"/>
      <c r="K19" s="7"/>
      <c r="L19" s="7"/>
    </row>
    <row r="20" spans="1:12">
      <c r="A20" s="2"/>
      <c r="B20" s="2"/>
      <c r="C20" s="2"/>
      <c r="D20" s="2"/>
      <c r="E20" s="2"/>
      <c r="F20" s="2"/>
      <c r="G20" s="2"/>
      <c r="H20" s="7"/>
      <c r="I20" s="2"/>
      <c r="J20" s="2"/>
      <c r="K20" s="7"/>
      <c r="L20" s="7"/>
    </row>
    <row r="21" spans="1:12">
      <c r="A21" s="2"/>
      <c r="B21" s="2"/>
      <c r="C21" s="2"/>
      <c r="D21" s="2"/>
      <c r="E21" s="2"/>
      <c r="F21" s="2"/>
      <c r="G21" s="2"/>
      <c r="H21" s="7"/>
      <c r="I21" s="2"/>
      <c r="J21" s="2"/>
      <c r="K21" s="7"/>
      <c r="L21" s="7"/>
    </row>
    <row r="22" spans="1:12">
      <c r="A22" s="2"/>
      <c r="B22" s="2"/>
      <c r="C22" s="2"/>
      <c r="D22" s="2"/>
      <c r="E22" s="2"/>
      <c r="F22" s="2"/>
      <c r="G22" s="2"/>
      <c r="H22" s="7"/>
      <c r="I22" s="2"/>
      <c r="J22" s="2"/>
      <c r="K22" s="7"/>
      <c r="L22" s="7"/>
    </row>
    <row r="23" spans="1:12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2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2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2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2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2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7"/>
      <c r="L53" s="7"/>
    </row>
    <row r="54" spans="1:12">
      <c r="A54" s="2"/>
      <c r="B54" s="2"/>
      <c r="C54" s="2"/>
      <c r="D54" s="2"/>
      <c r="E54" s="2"/>
      <c r="F54" s="2"/>
      <c r="G54" s="2"/>
      <c r="H54" s="2"/>
      <c r="I54" s="2"/>
      <c r="J54" s="2"/>
      <c r="K54" s="7"/>
      <c r="L54" s="7"/>
    </row>
    <row r="55" spans="1:12">
      <c r="K55" s="5"/>
      <c r="L55" s="5"/>
    </row>
    <row r="56" spans="1:12">
      <c r="K56" s="5"/>
      <c r="L56" s="5"/>
    </row>
    <row r="57" spans="1:12">
      <c r="K57" s="5"/>
      <c r="L57" s="5"/>
    </row>
    <row r="58" spans="1:12">
      <c r="K58" s="5"/>
      <c r="L58" s="5"/>
    </row>
    <row r="59" spans="1:12">
      <c r="K59" s="5"/>
      <c r="L59" s="5"/>
    </row>
    <row r="60" spans="1:12">
      <c r="K60" s="5"/>
      <c r="L60" s="5"/>
    </row>
    <row r="61" spans="1:12">
      <c r="K61" s="5"/>
      <c r="L61" s="5"/>
    </row>
    <row r="62" spans="1:12">
      <c r="K62" s="5"/>
      <c r="L62" s="5"/>
    </row>
    <row r="63" spans="1:12">
      <c r="K63" s="5"/>
      <c r="L63" s="5"/>
    </row>
    <row r="64" spans="1:12">
      <c r="K64" s="5"/>
      <c r="L64" s="5"/>
    </row>
    <row r="65" spans="11:12">
      <c r="K65" s="5"/>
      <c r="L65" s="5"/>
    </row>
    <row r="66" spans="11:12">
      <c r="K66" s="5"/>
      <c r="L66" s="5"/>
    </row>
    <row r="67" spans="11:12">
      <c r="K67" s="5"/>
      <c r="L67" s="5"/>
    </row>
    <row r="68" spans="11:12">
      <c r="K68" s="5"/>
      <c r="L68" s="5"/>
    </row>
    <row r="69" spans="11:12">
      <c r="K69" s="5"/>
      <c r="L69" s="5"/>
    </row>
    <row r="70" spans="11:12">
      <c r="K70" s="5"/>
      <c r="L70" s="5"/>
    </row>
    <row r="71" spans="11:12">
      <c r="K71" s="5"/>
      <c r="L71" s="5"/>
    </row>
    <row r="72" spans="11:12">
      <c r="K72" s="5"/>
      <c r="L72" s="5"/>
    </row>
    <row r="73" spans="11:12">
      <c r="K73" s="5"/>
      <c r="L73" s="5"/>
    </row>
    <row r="74" spans="11:12">
      <c r="K74" s="5"/>
      <c r="L74" s="5"/>
    </row>
    <row r="75" spans="11:12">
      <c r="K75" s="5"/>
      <c r="L75" s="5"/>
    </row>
    <row r="76" spans="11:12">
      <c r="K76" s="5"/>
      <c r="L76" s="5"/>
    </row>
    <row r="77" spans="11:12">
      <c r="K77" s="5"/>
      <c r="L77" s="5"/>
    </row>
    <row r="78" spans="11:12">
      <c r="K78" s="5"/>
      <c r="L78" s="5"/>
    </row>
    <row r="79" spans="11:12">
      <c r="K79" s="5"/>
      <c r="L79" s="5"/>
    </row>
    <row r="80" spans="1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</row>
    <row r="92" spans="11:12">
      <c r="K92" s="5"/>
    </row>
    <row r="93" spans="11:12">
      <c r="K93" s="5"/>
    </row>
    <row r="94" spans="11:12">
      <c r="K94" s="5"/>
    </row>
    <row r="95" spans="11:12">
      <c r="K95" s="5"/>
    </row>
    <row r="96" spans="11:12">
      <c r="K96" s="5"/>
    </row>
    <row r="97" spans="11:11">
      <c r="K97" s="5"/>
    </row>
    <row r="98" spans="11:11">
      <c r="K98" s="5"/>
    </row>
    <row r="99" spans="11:11">
      <c r="K99" s="5"/>
    </row>
    <row r="100" spans="11:11">
      <c r="K100" s="5"/>
    </row>
    <row r="101" spans="11:11">
      <c r="K101" s="5"/>
    </row>
    <row r="102" spans="11:11">
      <c r="K102" s="5"/>
    </row>
    <row r="103" spans="11:11">
      <c r="K103" s="5"/>
    </row>
    <row r="104" spans="11:11">
      <c r="K104" s="5"/>
    </row>
    <row r="105" spans="11:11">
      <c r="K105" s="5"/>
    </row>
    <row r="106" spans="11:11">
      <c r="K106" s="5"/>
    </row>
    <row r="107" spans="11:11">
      <c r="K107" s="5"/>
    </row>
    <row r="108" spans="11:11">
      <c r="K108" s="5"/>
    </row>
    <row r="109" spans="11:11">
      <c r="K109" s="5"/>
    </row>
    <row r="110" spans="11:11">
      <c r="K110" s="5"/>
    </row>
    <row r="111" spans="11:11">
      <c r="K111" s="5"/>
    </row>
    <row r="112" spans="11:11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</sheetData>
  <mergeCells count="18">
    <mergeCell ref="F6:F8"/>
    <mergeCell ref="I6:I8"/>
    <mergeCell ref="C6:C8"/>
    <mergeCell ref="B6:B8"/>
    <mergeCell ref="A6:A8"/>
    <mergeCell ref="D6:D8"/>
    <mergeCell ref="E6:E8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9"/>
  <sheetViews>
    <sheetView topLeftCell="E88" workbookViewId="0">
      <selection activeCell="L34" sqref="L30:L34"/>
    </sheetView>
  </sheetViews>
  <sheetFormatPr defaultRowHeight="15"/>
  <cols>
    <col min="1" max="1" width="5.140625" customWidth="1"/>
    <col min="2" max="2" width="20" customWidth="1"/>
    <col min="3" max="3" width="18.28515625" customWidth="1"/>
    <col min="4" max="4" width="14.28515625" customWidth="1"/>
    <col min="5" max="6" width="8.7109375" customWidth="1"/>
    <col min="7" max="7" width="7.42578125" customWidth="1"/>
    <col min="8" max="8" width="9" customWidth="1"/>
    <col min="9" max="9" width="19.85546875" customWidth="1"/>
    <col min="10" max="10" width="8.140625" customWidth="1"/>
    <col min="12" max="12" width="12" bestFit="1" customWidth="1"/>
  </cols>
  <sheetData>
    <row r="1" spans="1:13" ht="18.75">
      <c r="B1" s="269" t="s">
        <v>343</v>
      </c>
      <c r="C1" s="269"/>
      <c r="D1" s="269"/>
      <c r="E1" s="269"/>
      <c r="F1" s="269"/>
      <c r="G1" s="269"/>
      <c r="H1" s="269"/>
      <c r="I1" s="269"/>
      <c r="J1" s="269"/>
      <c r="K1" s="270"/>
      <c r="L1" s="27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8"/>
    </row>
    <row r="3" spans="1:13" ht="27.75" customHeight="1">
      <c r="A3" s="271" t="s">
        <v>6</v>
      </c>
      <c r="B3" s="272" t="s">
        <v>0</v>
      </c>
      <c r="C3" s="272" t="s">
        <v>1</v>
      </c>
      <c r="D3" s="268" t="s">
        <v>2</v>
      </c>
      <c r="E3" s="268" t="s">
        <v>7</v>
      </c>
      <c r="F3" s="268" t="s">
        <v>9</v>
      </c>
      <c r="G3" s="272" t="s">
        <v>3</v>
      </c>
      <c r="H3" s="272" t="s">
        <v>4</v>
      </c>
      <c r="I3" s="268" t="s">
        <v>8</v>
      </c>
      <c r="J3" s="268" t="s">
        <v>10</v>
      </c>
      <c r="K3" s="268"/>
      <c r="L3" s="268"/>
      <c r="M3" s="138"/>
    </row>
    <row r="4" spans="1:13">
      <c r="A4" s="252"/>
      <c r="B4" s="252"/>
      <c r="C4" s="252"/>
      <c r="D4" s="252"/>
      <c r="E4" s="252"/>
      <c r="F4" s="252"/>
      <c r="G4" s="252"/>
      <c r="H4" s="252"/>
      <c r="I4" s="252"/>
      <c r="J4" s="4" t="s">
        <v>3</v>
      </c>
      <c r="K4" s="4" t="s">
        <v>4</v>
      </c>
      <c r="L4" s="4" t="s">
        <v>5</v>
      </c>
      <c r="M4" s="138"/>
    </row>
    <row r="5" spans="1:13">
      <c r="A5" s="4">
        <v>1</v>
      </c>
      <c r="B5" s="32">
        <v>2</v>
      </c>
      <c r="C5" s="4">
        <v>3</v>
      </c>
      <c r="D5" s="25">
        <v>4</v>
      </c>
      <c r="E5" s="4">
        <v>5</v>
      </c>
      <c r="F5" s="4">
        <v>6</v>
      </c>
      <c r="G5" s="4">
        <v>7</v>
      </c>
      <c r="H5" s="32">
        <v>8</v>
      </c>
      <c r="I5" s="4">
        <v>9</v>
      </c>
      <c r="J5" s="25">
        <v>10</v>
      </c>
      <c r="K5" s="4">
        <v>11</v>
      </c>
      <c r="L5" s="325">
        <v>12</v>
      </c>
      <c r="M5" s="138"/>
    </row>
    <row r="6" spans="1:13" ht="24" customHeight="1">
      <c r="A6" s="29" t="s">
        <v>12</v>
      </c>
      <c r="B6" s="2" t="s">
        <v>22</v>
      </c>
      <c r="C6" s="316" t="s">
        <v>27</v>
      </c>
      <c r="D6" s="2" t="s">
        <v>23</v>
      </c>
      <c r="E6" s="287" t="s">
        <v>84</v>
      </c>
      <c r="F6" s="7">
        <v>42876</v>
      </c>
      <c r="G6" s="29">
        <v>2270</v>
      </c>
      <c r="H6" s="7">
        <v>15.36</v>
      </c>
      <c r="I6" s="289" t="s">
        <v>15</v>
      </c>
      <c r="J6" s="2">
        <v>220</v>
      </c>
      <c r="K6" s="37">
        <v>17.82</v>
      </c>
      <c r="L6" s="42">
        <f>J6*K6</f>
        <v>3920.4</v>
      </c>
      <c r="M6" s="138"/>
    </row>
    <row r="7" spans="1:13" ht="26.25" customHeight="1">
      <c r="A7" s="29"/>
      <c r="B7" s="2"/>
      <c r="C7" s="317"/>
      <c r="D7" s="2" t="s">
        <v>24</v>
      </c>
      <c r="E7" s="288"/>
      <c r="F7" s="2"/>
      <c r="G7" s="29">
        <v>170</v>
      </c>
      <c r="H7" s="7">
        <v>44.4</v>
      </c>
      <c r="I7" s="297"/>
      <c r="J7" s="2">
        <v>20</v>
      </c>
      <c r="K7" s="37">
        <v>48.6</v>
      </c>
      <c r="L7" s="42">
        <v>973.2</v>
      </c>
      <c r="M7" s="138"/>
    </row>
    <row r="8" spans="1:13">
      <c r="A8" s="30"/>
      <c r="B8" s="9"/>
      <c r="C8" s="30"/>
      <c r="D8" s="9"/>
      <c r="E8" s="30"/>
      <c r="F8" s="9"/>
      <c r="G8" s="30"/>
      <c r="H8" s="8"/>
      <c r="I8" s="93" t="s">
        <v>13</v>
      </c>
      <c r="J8" s="9"/>
      <c r="K8" s="40"/>
      <c r="L8" s="92">
        <f>L6+L7</f>
        <v>4893.6000000000004</v>
      </c>
      <c r="M8" s="139"/>
    </row>
    <row r="9" spans="1:13" ht="30.75" customHeight="1">
      <c r="A9" s="29" t="s">
        <v>14</v>
      </c>
      <c r="B9" s="267" t="s">
        <v>345</v>
      </c>
      <c r="C9" s="316" t="s">
        <v>346</v>
      </c>
      <c r="D9" s="2" t="s">
        <v>23</v>
      </c>
      <c r="E9" s="287" t="s">
        <v>358</v>
      </c>
      <c r="F9" s="7">
        <v>53488</v>
      </c>
      <c r="G9" s="169">
        <v>2300</v>
      </c>
      <c r="H9" s="7">
        <v>20</v>
      </c>
      <c r="I9" s="289" t="s">
        <v>15</v>
      </c>
      <c r="J9" s="30">
        <v>385</v>
      </c>
      <c r="K9" s="40">
        <v>20</v>
      </c>
      <c r="L9" s="213">
        <f>J9*K9</f>
        <v>7700</v>
      </c>
      <c r="M9" s="139"/>
    </row>
    <row r="10" spans="1:13" ht="27" customHeight="1">
      <c r="A10" s="29"/>
      <c r="B10" s="260"/>
      <c r="C10" s="317"/>
      <c r="D10" s="2" t="s">
        <v>24</v>
      </c>
      <c r="E10" s="288"/>
      <c r="F10" s="2"/>
      <c r="G10" s="169">
        <v>160</v>
      </c>
      <c r="H10" s="7">
        <v>46.8</v>
      </c>
      <c r="I10" s="297"/>
      <c r="J10" s="30">
        <v>22</v>
      </c>
      <c r="K10" s="40">
        <v>46.8</v>
      </c>
      <c r="L10" s="213">
        <f>J10*K10</f>
        <v>1029.5999999999999</v>
      </c>
      <c r="M10" s="139"/>
    </row>
    <row r="11" spans="1:13">
      <c r="A11" s="30"/>
      <c r="B11" s="52"/>
      <c r="C11" s="47"/>
      <c r="D11" s="52"/>
      <c r="E11" s="47"/>
      <c r="F11" s="52"/>
      <c r="G11" s="47"/>
      <c r="H11" s="53"/>
      <c r="I11" s="93" t="s">
        <v>13</v>
      </c>
      <c r="J11" s="52"/>
      <c r="K11" s="54"/>
      <c r="L11" s="230">
        <f>SUM(L9:L10)</f>
        <v>8729.6</v>
      </c>
      <c r="M11" s="139"/>
    </row>
    <row r="12" spans="1:13" ht="45.75" customHeight="1">
      <c r="A12" s="31" t="s">
        <v>16</v>
      </c>
      <c r="B12" s="19" t="s">
        <v>22</v>
      </c>
      <c r="C12" s="87" t="s">
        <v>26</v>
      </c>
      <c r="D12" s="20" t="s">
        <v>28</v>
      </c>
      <c r="E12" s="87" t="s">
        <v>86</v>
      </c>
      <c r="F12" s="21">
        <v>14040</v>
      </c>
      <c r="G12" s="90">
        <v>100</v>
      </c>
      <c r="H12" s="21">
        <v>140.4</v>
      </c>
      <c r="I12" s="88" t="s">
        <v>15</v>
      </c>
      <c r="J12" s="19">
        <v>19.73</v>
      </c>
      <c r="K12" s="91">
        <v>130.94999999999999</v>
      </c>
      <c r="L12" s="46">
        <v>2583.65</v>
      </c>
      <c r="M12" s="138"/>
    </row>
    <row r="13" spans="1:13" ht="60" customHeight="1">
      <c r="A13" s="31" t="s">
        <v>17</v>
      </c>
      <c r="B13" s="17" t="s">
        <v>345</v>
      </c>
      <c r="C13" s="85" t="s">
        <v>346</v>
      </c>
      <c r="D13" s="20" t="s">
        <v>28</v>
      </c>
      <c r="E13" s="189" t="s">
        <v>350</v>
      </c>
      <c r="F13" s="21">
        <v>12325</v>
      </c>
      <c r="G13" s="187">
        <v>85</v>
      </c>
      <c r="H13" s="21">
        <v>145</v>
      </c>
      <c r="I13" s="35" t="s">
        <v>348</v>
      </c>
      <c r="J13" s="19">
        <v>10.75</v>
      </c>
      <c r="K13" s="190">
        <v>145</v>
      </c>
      <c r="L13" s="46">
        <f>J13*K13</f>
        <v>1558.75</v>
      </c>
      <c r="M13" s="138"/>
    </row>
    <row r="14" spans="1:13" ht="49.5" customHeight="1">
      <c r="A14" s="31" t="s">
        <v>20</v>
      </c>
      <c r="B14" s="17" t="s">
        <v>22</v>
      </c>
      <c r="C14" s="85" t="s">
        <v>26</v>
      </c>
      <c r="D14" s="18" t="s">
        <v>29</v>
      </c>
      <c r="E14" s="85" t="s">
        <v>85</v>
      </c>
      <c r="F14" s="16">
        <v>29484</v>
      </c>
      <c r="G14" s="31">
        <v>450</v>
      </c>
      <c r="H14" s="16">
        <v>65.52</v>
      </c>
      <c r="I14" s="35" t="s">
        <v>15</v>
      </c>
      <c r="J14" s="105">
        <v>45</v>
      </c>
      <c r="K14" s="86">
        <v>64.739999999999995</v>
      </c>
      <c r="L14" s="46">
        <f>J14*K14</f>
        <v>2913.2999999999997</v>
      </c>
      <c r="M14" s="138"/>
    </row>
    <row r="15" spans="1:13" ht="65.25" customHeight="1">
      <c r="A15" s="31" t="s">
        <v>21</v>
      </c>
      <c r="B15" s="17" t="s">
        <v>345</v>
      </c>
      <c r="C15" s="85" t="s">
        <v>346</v>
      </c>
      <c r="D15" s="18" t="s">
        <v>29</v>
      </c>
      <c r="E15" s="85" t="s">
        <v>349</v>
      </c>
      <c r="F15" s="16">
        <v>25600</v>
      </c>
      <c r="G15" s="31">
        <v>400</v>
      </c>
      <c r="H15" s="16">
        <v>64</v>
      </c>
      <c r="I15" s="35" t="s">
        <v>348</v>
      </c>
      <c r="J15" s="105">
        <v>50</v>
      </c>
      <c r="K15" s="86">
        <v>64</v>
      </c>
      <c r="L15" s="46">
        <f>J15*K15</f>
        <v>3200</v>
      </c>
      <c r="M15" s="138"/>
    </row>
    <row r="16" spans="1:13" ht="62.25" customHeight="1">
      <c r="A16" s="31" t="s">
        <v>25</v>
      </c>
      <c r="B16" s="17" t="s">
        <v>345</v>
      </c>
      <c r="C16" s="85" t="s">
        <v>346</v>
      </c>
      <c r="D16" s="18" t="s">
        <v>34</v>
      </c>
      <c r="E16" s="189" t="s">
        <v>352</v>
      </c>
      <c r="F16" s="16">
        <v>11520</v>
      </c>
      <c r="G16" s="31">
        <v>480</v>
      </c>
      <c r="H16" s="16">
        <v>24</v>
      </c>
      <c r="I16" s="35" t="s">
        <v>348</v>
      </c>
      <c r="J16" s="17">
        <v>92.25</v>
      </c>
      <c r="K16" s="86">
        <v>24</v>
      </c>
      <c r="L16" s="46">
        <f>J16*K16</f>
        <v>2214</v>
      </c>
      <c r="M16" s="138"/>
    </row>
    <row r="17" spans="1:13" ht="44.25" customHeight="1">
      <c r="A17" s="31" t="s">
        <v>136</v>
      </c>
      <c r="B17" s="31" t="s">
        <v>22</v>
      </c>
      <c r="C17" s="85" t="s">
        <v>26</v>
      </c>
      <c r="D17" s="85" t="s">
        <v>98</v>
      </c>
      <c r="E17" s="85" t="s">
        <v>99</v>
      </c>
      <c r="F17" s="86">
        <v>43766</v>
      </c>
      <c r="G17" s="31">
        <v>300</v>
      </c>
      <c r="H17" s="86">
        <v>145.91999999999999</v>
      </c>
      <c r="I17" s="35" t="s">
        <v>15</v>
      </c>
      <c r="J17" s="104">
        <v>30</v>
      </c>
      <c r="K17" s="86">
        <v>164.7</v>
      </c>
      <c r="L17" s="46">
        <f>J17*K17</f>
        <v>4941</v>
      </c>
      <c r="M17" s="138"/>
    </row>
    <row r="18" spans="1:13" ht="60.75" customHeight="1">
      <c r="A18" s="234" t="s">
        <v>137</v>
      </c>
      <c r="B18" s="17" t="s">
        <v>345</v>
      </c>
      <c r="C18" s="85" t="s">
        <v>346</v>
      </c>
      <c r="D18" s="85" t="s">
        <v>98</v>
      </c>
      <c r="E18" s="85" t="s">
        <v>99</v>
      </c>
      <c r="F18" s="16">
        <v>38640</v>
      </c>
      <c r="G18" s="31">
        <v>280</v>
      </c>
      <c r="H18" s="16">
        <v>138</v>
      </c>
      <c r="I18" s="35" t="s">
        <v>348</v>
      </c>
      <c r="J18" s="105">
        <v>50</v>
      </c>
      <c r="K18" s="86">
        <v>138</v>
      </c>
      <c r="L18" s="46">
        <f>J18*K18</f>
        <v>6900</v>
      </c>
      <c r="M18" s="138"/>
    </row>
    <row r="19" spans="1:13" ht="31.5" customHeight="1">
      <c r="A19" s="279" t="s">
        <v>138</v>
      </c>
      <c r="B19" s="2" t="s">
        <v>30</v>
      </c>
      <c r="C19" s="317" t="s">
        <v>31</v>
      </c>
      <c r="D19" s="3" t="s">
        <v>79</v>
      </c>
      <c r="E19" s="280" t="s">
        <v>88</v>
      </c>
      <c r="F19" s="10">
        <v>36494</v>
      </c>
      <c r="G19" s="89">
        <v>1310</v>
      </c>
      <c r="H19" s="12">
        <v>14.667</v>
      </c>
      <c r="I19" s="297" t="s">
        <v>15</v>
      </c>
      <c r="J19" s="10">
        <v>80.400000000000006</v>
      </c>
      <c r="K19" s="39">
        <v>17</v>
      </c>
      <c r="L19" s="46">
        <f>J19*K19</f>
        <v>1366.8000000000002</v>
      </c>
      <c r="M19" s="138"/>
    </row>
    <row r="20" spans="1:13" ht="24" customHeight="1">
      <c r="A20" s="288"/>
      <c r="B20" s="2"/>
      <c r="C20" s="317"/>
      <c r="D20" s="3" t="s">
        <v>78</v>
      </c>
      <c r="E20" s="279"/>
      <c r="F20" s="2"/>
      <c r="G20" s="89">
        <v>1260</v>
      </c>
      <c r="H20" s="12">
        <v>13.714</v>
      </c>
      <c r="I20" s="297"/>
      <c r="J20" s="10">
        <v>69.3</v>
      </c>
      <c r="K20" s="39">
        <v>15.356999999999999</v>
      </c>
      <c r="L20" s="46">
        <f>J20*K20</f>
        <v>1064.2401</v>
      </c>
      <c r="M20" s="138"/>
    </row>
    <row r="21" spans="1:13" ht="15" customHeight="1">
      <c r="A21" s="30"/>
      <c r="B21" s="9"/>
      <c r="C21" s="30"/>
      <c r="D21" s="57"/>
      <c r="E21" s="30"/>
      <c r="F21" s="57"/>
      <c r="G21" s="34"/>
      <c r="H21" s="58"/>
      <c r="I21" s="93" t="s">
        <v>13</v>
      </c>
      <c r="J21" s="57"/>
      <c r="K21" s="36"/>
      <c r="L21" s="92">
        <v>2431.0500000000002</v>
      </c>
      <c r="M21" s="138"/>
    </row>
    <row r="22" spans="1:13" ht="24" customHeight="1">
      <c r="A22" s="259" t="s">
        <v>139</v>
      </c>
      <c r="B22" s="259" t="s">
        <v>354</v>
      </c>
      <c r="C22" s="287" t="s">
        <v>372</v>
      </c>
      <c r="D22" s="198" t="s">
        <v>79</v>
      </c>
      <c r="E22" s="280" t="s">
        <v>355</v>
      </c>
      <c r="F22" s="241">
        <v>36962.400000000001</v>
      </c>
      <c r="G22" s="241">
        <v>1100</v>
      </c>
      <c r="H22" s="36">
        <v>16.170000000000002</v>
      </c>
      <c r="I22" s="314" t="s">
        <v>348</v>
      </c>
      <c r="J22" s="241">
        <v>232.95</v>
      </c>
      <c r="K22" s="36">
        <v>16.166</v>
      </c>
      <c r="L22" s="323">
        <v>3765.9</v>
      </c>
      <c r="M22" s="138"/>
    </row>
    <row r="23" spans="1:13" ht="21.75" customHeight="1">
      <c r="A23" s="274"/>
      <c r="B23" s="296"/>
      <c r="C23" s="280"/>
      <c r="D23" s="240" t="s">
        <v>78</v>
      </c>
      <c r="E23" s="279"/>
      <c r="F23" s="242"/>
      <c r="G23" s="242">
        <v>1200</v>
      </c>
      <c r="H23" s="54">
        <v>16</v>
      </c>
      <c r="I23" s="315"/>
      <c r="J23" s="242">
        <v>211.95</v>
      </c>
      <c r="K23" s="54">
        <v>16</v>
      </c>
      <c r="L23" s="323">
        <f>J23*K23</f>
        <v>3391.2</v>
      </c>
      <c r="M23" s="324"/>
    </row>
    <row r="24" spans="1:13">
      <c r="A24" s="296"/>
      <c r="B24" s="9"/>
      <c r="C24" s="294"/>
      <c r="D24" s="30"/>
      <c r="E24" s="239"/>
      <c r="F24" s="52"/>
      <c r="G24" s="47"/>
      <c r="H24" s="53"/>
      <c r="I24" s="93"/>
      <c r="J24" s="52"/>
      <c r="K24" s="54"/>
      <c r="L24" s="92">
        <f>SUM(L22:L23)</f>
        <v>7157.1</v>
      </c>
      <c r="M24" s="138"/>
    </row>
    <row r="25" spans="1:13" ht="45">
      <c r="A25" s="31" t="s">
        <v>140</v>
      </c>
      <c r="B25" s="17" t="s">
        <v>18</v>
      </c>
      <c r="C25" s="85" t="s">
        <v>19</v>
      </c>
      <c r="D25" s="20" t="s">
        <v>32</v>
      </c>
      <c r="E25" s="85" t="s">
        <v>87</v>
      </c>
      <c r="F25" s="16">
        <v>17649</v>
      </c>
      <c r="G25" s="31">
        <v>6660</v>
      </c>
      <c r="H25" s="16">
        <v>2.6520000000000001</v>
      </c>
      <c r="I25" s="35" t="s">
        <v>15</v>
      </c>
      <c r="J25" s="17">
        <v>1083</v>
      </c>
      <c r="K25" s="86">
        <v>2.423</v>
      </c>
      <c r="L25" s="44">
        <v>2625.12</v>
      </c>
      <c r="M25" s="138"/>
    </row>
    <row r="26" spans="1:13" ht="45">
      <c r="A26" s="31" t="s">
        <v>141</v>
      </c>
      <c r="B26" s="17" t="s">
        <v>18</v>
      </c>
      <c r="C26" s="85" t="s">
        <v>19</v>
      </c>
      <c r="D26" s="20" t="s">
        <v>32</v>
      </c>
      <c r="E26" s="85" t="s">
        <v>365</v>
      </c>
      <c r="F26" s="16">
        <v>15700</v>
      </c>
      <c r="G26" s="31">
        <v>6540</v>
      </c>
      <c r="H26" s="16">
        <v>2.4</v>
      </c>
      <c r="I26" s="35" t="s">
        <v>15</v>
      </c>
      <c r="J26" s="17">
        <v>357</v>
      </c>
      <c r="K26" s="86">
        <v>2.4</v>
      </c>
      <c r="L26" s="44">
        <f>J26*K26</f>
        <v>856.8</v>
      </c>
      <c r="M26" s="138"/>
    </row>
    <row r="27" spans="1:13" ht="60">
      <c r="A27" s="31" t="s">
        <v>142</v>
      </c>
      <c r="B27" s="17" t="s">
        <v>345</v>
      </c>
      <c r="C27" s="85" t="s">
        <v>346</v>
      </c>
      <c r="D27" s="18" t="s">
        <v>33</v>
      </c>
      <c r="E27" s="85" t="s">
        <v>347</v>
      </c>
      <c r="F27" s="16">
        <v>39273</v>
      </c>
      <c r="G27" s="31">
        <v>570</v>
      </c>
      <c r="H27" s="16">
        <v>68.900000000000006</v>
      </c>
      <c r="I27" s="35" t="s">
        <v>348</v>
      </c>
      <c r="J27" s="17">
        <v>210</v>
      </c>
      <c r="K27" s="86">
        <v>68</v>
      </c>
      <c r="L27" s="44">
        <f>J27*K27</f>
        <v>14280</v>
      </c>
      <c r="M27" s="138"/>
    </row>
    <row r="28" spans="1:13" ht="45">
      <c r="A28" s="31" t="s">
        <v>143</v>
      </c>
      <c r="B28" s="17" t="s">
        <v>18</v>
      </c>
      <c r="C28" s="85" t="s">
        <v>19</v>
      </c>
      <c r="D28" s="18" t="s">
        <v>100</v>
      </c>
      <c r="E28" s="85" t="s">
        <v>101</v>
      </c>
      <c r="F28" s="16">
        <v>21450</v>
      </c>
      <c r="G28" s="31">
        <v>395</v>
      </c>
      <c r="H28" s="16">
        <v>54.3</v>
      </c>
      <c r="I28" s="35" t="s">
        <v>15</v>
      </c>
      <c r="J28" s="17">
        <v>70</v>
      </c>
      <c r="K28" s="86">
        <v>45</v>
      </c>
      <c r="L28" s="44">
        <v>3150.33</v>
      </c>
      <c r="M28" s="138"/>
    </row>
    <row r="29" spans="1:13" ht="45">
      <c r="A29" s="31" t="s">
        <v>144</v>
      </c>
      <c r="B29" s="17" t="s">
        <v>102</v>
      </c>
      <c r="C29" s="85" t="s">
        <v>103</v>
      </c>
      <c r="D29" s="18" t="s">
        <v>104</v>
      </c>
      <c r="E29" s="85" t="s">
        <v>344</v>
      </c>
      <c r="F29" s="16">
        <v>12698.4</v>
      </c>
      <c r="G29" s="31">
        <v>260</v>
      </c>
      <c r="H29" s="16">
        <v>10.9</v>
      </c>
      <c r="I29" s="35" t="s">
        <v>15</v>
      </c>
      <c r="J29" s="17">
        <v>260</v>
      </c>
      <c r="K29" s="86">
        <v>10.9</v>
      </c>
      <c r="L29" s="44">
        <f>J29*K29</f>
        <v>2834</v>
      </c>
      <c r="M29" s="138"/>
    </row>
    <row r="30" spans="1:13">
      <c r="A30" s="303" t="s">
        <v>145</v>
      </c>
      <c r="B30" s="267" t="s">
        <v>345</v>
      </c>
      <c r="C30" s="287" t="s">
        <v>346</v>
      </c>
      <c r="D30" s="18" t="s">
        <v>108</v>
      </c>
      <c r="E30" s="287" t="s">
        <v>356</v>
      </c>
      <c r="F30" s="256">
        <v>2837.4</v>
      </c>
      <c r="G30" s="16">
        <v>71</v>
      </c>
      <c r="H30" s="86">
        <v>8.5</v>
      </c>
      <c r="I30" s="289" t="s">
        <v>15</v>
      </c>
      <c r="J30" s="17">
        <v>71</v>
      </c>
      <c r="K30" s="86">
        <v>8.5</v>
      </c>
      <c r="L30" s="44">
        <f>J30*K30</f>
        <v>603.5</v>
      </c>
      <c r="M30" s="138"/>
    </row>
    <row r="31" spans="1:13">
      <c r="A31" s="286"/>
      <c r="B31" s="279"/>
      <c r="C31" s="280"/>
      <c r="D31" s="18" t="s">
        <v>105</v>
      </c>
      <c r="E31" s="280"/>
      <c r="F31" s="283"/>
      <c r="G31" s="16">
        <v>54.6</v>
      </c>
      <c r="H31" s="86">
        <v>13</v>
      </c>
      <c r="I31" s="297"/>
      <c r="J31" s="17">
        <v>54.6</v>
      </c>
      <c r="K31" s="86">
        <v>13</v>
      </c>
      <c r="L31" s="44">
        <f t="shared" ref="L31:L47" si="0">J31*K31</f>
        <v>709.80000000000007</v>
      </c>
      <c r="M31" s="138"/>
    </row>
    <row r="32" spans="1:13">
      <c r="A32" s="286"/>
      <c r="B32" s="279"/>
      <c r="C32" s="280"/>
      <c r="D32" s="18" t="s">
        <v>106</v>
      </c>
      <c r="E32" s="280"/>
      <c r="F32" s="283"/>
      <c r="G32" s="16">
        <v>72</v>
      </c>
      <c r="H32" s="86">
        <v>9.9</v>
      </c>
      <c r="I32" s="297"/>
      <c r="J32" s="17">
        <v>72</v>
      </c>
      <c r="K32" s="86">
        <v>9.9</v>
      </c>
      <c r="L32" s="44">
        <f t="shared" si="0"/>
        <v>712.80000000000007</v>
      </c>
      <c r="M32" s="138"/>
    </row>
    <row r="33" spans="1:13">
      <c r="A33" s="286"/>
      <c r="B33" s="279"/>
      <c r="C33" s="280"/>
      <c r="D33" s="18" t="s">
        <v>107</v>
      </c>
      <c r="E33" s="280"/>
      <c r="F33" s="283"/>
      <c r="G33" s="16">
        <v>58.6</v>
      </c>
      <c r="H33" s="86">
        <v>8.5</v>
      </c>
      <c r="I33" s="297"/>
      <c r="J33" s="86">
        <v>58.6</v>
      </c>
      <c r="K33" s="86">
        <v>8.5</v>
      </c>
      <c r="L33" s="44">
        <f t="shared" si="0"/>
        <v>498.1</v>
      </c>
      <c r="M33" s="138"/>
    </row>
    <row r="34" spans="1:13">
      <c r="A34" s="286"/>
      <c r="B34" s="279"/>
      <c r="C34" s="280"/>
      <c r="D34" s="18" t="s">
        <v>370</v>
      </c>
      <c r="E34" s="294"/>
      <c r="F34" s="313"/>
      <c r="G34" s="16">
        <v>5.22</v>
      </c>
      <c r="H34" s="86">
        <v>60</v>
      </c>
      <c r="I34" s="309"/>
      <c r="J34" s="17">
        <v>5.22</v>
      </c>
      <c r="K34" s="86">
        <v>60</v>
      </c>
      <c r="L34" s="44">
        <f t="shared" si="0"/>
        <v>313.2</v>
      </c>
      <c r="M34" s="138"/>
    </row>
    <row r="35" spans="1:13">
      <c r="A35" s="304"/>
      <c r="B35" s="288"/>
      <c r="C35" s="294"/>
      <c r="D35" s="100"/>
      <c r="E35" s="85"/>
      <c r="F35" s="16"/>
      <c r="G35" s="31"/>
      <c r="H35" s="16"/>
      <c r="I35" s="35"/>
      <c r="J35" s="17"/>
      <c r="K35" s="86"/>
      <c r="L35" s="106">
        <f>SUM(L30:L34)</f>
        <v>2837.4</v>
      </c>
      <c r="M35" s="138"/>
    </row>
    <row r="36" spans="1:13">
      <c r="A36" s="303" t="s">
        <v>146</v>
      </c>
      <c r="B36" s="267" t="s">
        <v>345</v>
      </c>
      <c r="C36" s="287" t="s">
        <v>346</v>
      </c>
      <c r="D36" s="18" t="s">
        <v>368</v>
      </c>
      <c r="E36" s="287" t="s">
        <v>357</v>
      </c>
      <c r="F36" s="256">
        <v>1968.45</v>
      </c>
      <c r="G36" s="17">
        <v>25.5</v>
      </c>
      <c r="H36" s="86">
        <v>21.6</v>
      </c>
      <c r="I36" s="289" t="s">
        <v>15</v>
      </c>
      <c r="J36" s="17">
        <v>25.5</v>
      </c>
      <c r="K36" s="86">
        <v>21.6</v>
      </c>
      <c r="L36" s="44">
        <f t="shared" si="0"/>
        <v>550.80000000000007</v>
      </c>
      <c r="M36" s="138"/>
    </row>
    <row r="37" spans="1:13">
      <c r="A37" s="286"/>
      <c r="B37" s="279"/>
      <c r="C37" s="280"/>
      <c r="D37" s="18" t="s">
        <v>369</v>
      </c>
      <c r="E37" s="280"/>
      <c r="F37" s="283"/>
      <c r="G37" s="17">
        <v>24</v>
      </c>
      <c r="H37" s="86">
        <v>10</v>
      </c>
      <c r="I37" s="297"/>
      <c r="J37" s="17">
        <v>24</v>
      </c>
      <c r="K37" s="86">
        <v>10</v>
      </c>
      <c r="L37" s="44">
        <f t="shared" si="0"/>
        <v>240</v>
      </c>
      <c r="M37" s="138"/>
    </row>
    <row r="38" spans="1:13">
      <c r="A38" s="286"/>
      <c r="B38" s="279"/>
      <c r="C38" s="280"/>
      <c r="D38" s="18" t="s">
        <v>107</v>
      </c>
      <c r="E38" s="280"/>
      <c r="F38" s="283"/>
      <c r="G38" s="17">
        <v>22.4</v>
      </c>
      <c r="H38" s="86">
        <v>8.5</v>
      </c>
      <c r="I38" s="297"/>
      <c r="J38" s="17">
        <v>22.4</v>
      </c>
      <c r="K38" s="86">
        <v>8.5</v>
      </c>
      <c r="L38" s="44">
        <f t="shared" si="0"/>
        <v>190.39999999999998</v>
      </c>
      <c r="M38" s="138"/>
    </row>
    <row r="39" spans="1:13">
      <c r="A39" s="286"/>
      <c r="B39" s="279"/>
      <c r="C39" s="280"/>
      <c r="D39" s="18" t="s">
        <v>105</v>
      </c>
      <c r="E39" s="280"/>
      <c r="F39" s="283"/>
      <c r="G39" s="17">
        <v>20.350000000000001</v>
      </c>
      <c r="H39" s="86">
        <v>13</v>
      </c>
      <c r="I39" s="297"/>
      <c r="J39" s="17">
        <v>20.350000000000001</v>
      </c>
      <c r="K39" s="86">
        <v>13</v>
      </c>
      <c r="L39" s="44">
        <f t="shared" si="0"/>
        <v>264.55</v>
      </c>
      <c r="M39" s="138"/>
    </row>
    <row r="40" spans="1:13">
      <c r="A40" s="286"/>
      <c r="B40" s="279"/>
      <c r="C40" s="280"/>
      <c r="D40" s="18" t="s">
        <v>106</v>
      </c>
      <c r="E40" s="294"/>
      <c r="F40" s="313"/>
      <c r="G40" s="17">
        <v>73</v>
      </c>
      <c r="H40" s="86">
        <v>9.9</v>
      </c>
      <c r="I40" s="309"/>
      <c r="J40" s="17">
        <v>73</v>
      </c>
      <c r="K40" s="86">
        <v>9.9</v>
      </c>
      <c r="L40" s="44">
        <f t="shared" si="0"/>
        <v>722.7</v>
      </c>
      <c r="M40" s="138"/>
    </row>
    <row r="41" spans="1:13">
      <c r="A41" s="304"/>
      <c r="B41" s="288"/>
      <c r="C41" s="294"/>
      <c r="D41" s="100"/>
      <c r="E41" s="85"/>
      <c r="F41" s="16"/>
      <c r="G41" s="31"/>
      <c r="H41" s="16"/>
      <c r="I41" s="35"/>
      <c r="J41" s="17"/>
      <c r="K41" s="86"/>
      <c r="L41" s="106">
        <f>SUM(L36:L40)</f>
        <v>1968.45</v>
      </c>
      <c r="M41" s="138"/>
    </row>
    <row r="42" spans="1:13">
      <c r="A42" s="303" t="s">
        <v>373</v>
      </c>
      <c r="B42" s="267" t="s">
        <v>345</v>
      </c>
      <c r="C42" s="287" t="s">
        <v>346</v>
      </c>
      <c r="D42" s="18" t="s">
        <v>106</v>
      </c>
      <c r="E42" s="287" t="s">
        <v>360</v>
      </c>
      <c r="F42" s="310">
        <v>18920</v>
      </c>
      <c r="G42" s="86">
        <v>730</v>
      </c>
      <c r="H42" s="86">
        <v>9</v>
      </c>
      <c r="I42" s="289" t="s">
        <v>15</v>
      </c>
      <c r="J42" s="17">
        <v>49.5</v>
      </c>
      <c r="K42" s="86">
        <v>9</v>
      </c>
      <c r="L42" s="44">
        <f t="shared" si="0"/>
        <v>445.5</v>
      </c>
      <c r="M42" s="138"/>
    </row>
    <row r="43" spans="1:13">
      <c r="A43" s="286"/>
      <c r="B43" s="279"/>
      <c r="C43" s="280"/>
      <c r="D43" s="18" t="s">
        <v>369</v>
      </c>
      <c r="E43" s="280"/>
      <c r="F43" s="311"/>
      <c r="G43" s="86">
        <v>30</v>
      </c>
      <c r="H43" s="86">
        <v>10</v>
      </c>
      <c r="I43" s="297"/>
      <c r="J43" s="17">
        <v>24</v>
      </c>
      <c r="K43" s="86">
        <v>10</v>
      </c>
      <c r="L43" s="44">
        <f t="shared" si="0"/>
        <v>240</v>
      </c>
      <c r="M43" s="138"/>
    </row>
    <row r="44" spans="1:13">
      <c r="A44" s="286"/>
      <c r="B44" s="279"/>
      <c r="C44" s="280"/>
      <c r="D44" s="18" t="s">
        <v>107</v>
      </c>
      <c r="E44" s="280"/>
      <c r="F44" s="311"/>
      <c r="G44" s="86">
        <v>350</v>
      </c>
      <c r="H44" s="86">
        <v>9</v>
      </c>
      <c r="I44" s="297"/>
      <c r="J44" s="17">
        <v>46</v>
      </c>
      <c r="K44" s="86">
        <v>9</v>
      </c>
      <c r="L44" s="44">
        <f t="shared" si="0"/>
        <v>414</v>
      </c>
      <c r="M44" s="138"/>
    </row>
    <row r="45" spans="1:13">
      <c r="A45" s="286"/>
      <c r="B45" s="279"/>
      <c r="C45" s="280"/>
      <c r="D45" s="18" t="s">
        <v>105</v>
      </c>
      <c r="E45" s="280"/>
      <c r="F45" s="311"/>
      <c r="G45" s="86">
        <v>400</v>
      </c>
      <c r="H45" s="86">
        <v>13</v>
      </c>
      <c r="I45" s="297"/>
      <c r="J45" s="17">
        <v>44</v>
      </c>
      <c r="K45" s="86">
        <v>13</v>
      </c>
      <c r="L45" s="44">
        <f t="shared" si="0"/>
        <v>572</v>
      </c>
      <c r="M45" s="138"/>
    </row>
    <row r="46" spans="1:13">
      <c r="A46" s="286"/>
      <c r="B46" s="279"/>
      <c r="C46" s="280"/>
      <c r="D46" s="18" t="s">
        <v>368</v>
      </c>
      <c r="E46" s="280"/>
      <c r="F46" s="311"/>
      <c r="G46" s="86">
        <v>30</v>
      </c>
      <c r="H46" s="86">
        <v>25.5</v>
      </c>
      <c r="I46" s="297"/>
      <c r="J46" s="17">
        <v>16</v>
      </c>
      <c r="K46" s="86">
        <v>25.5</v>
      </c>
      <c r="L46" s="44">
        <f t="shared" si="0"/>
        <v>408</v>
      </c>
      <c r="M46" s="138"/>
    </row>
    <row r="47" spans="1:13">
      <c r="A47" s="286"/>
      <c r="B47" s="279"/>
      <c r="C47" s="280"/>
      <c r="D47" s="18" t="s">
        <v>108</v>
      </c>
      <c r="E47" s="294"/>
      <c r="F47" s="312"/>
      <c r="G47" s="86">
        <v>400</v>
      </c>
      <c r="H47" s="86">
        <v>8.5</v>
      </c>
      <c r="I47" s="309"/>
      <c r="J47" s="17">
        <v>37.5</v>
      </c>
      <c r="K47" s="86">
        <v>8.5</v>
      </c>
      <c r="L47" s="44">
        <f t="shared" si="0"/>
        <v>318.75</v>
      </c>
      <c r="M47" s="138"/>
    </row>
    <row r="48" spans="1:13">
      <c r="A48" s="304"/>
      <c r="B48" s="288"/>
      <c r="C48" s="294"/>
      <c r="D48" s="100"/>
      <c r="E48" s="85"/>
      <c r="F48" s="16"/>
      <c r="G48" s="31"/>
      <c r="H48" s="16"/>
      <c r="I48" s="35"/>
      <c r="J48" s="17"/>
      <c r="K48" s="86"/>
      <c r="L48" s="106">
        <f>SUM(L42:L47)</f>
        <v>2398.25</v>
      </c>
      <c r="M48" s="138"/>
    </row>
    <row r="49" spans="1:13" ht="45" customHeight="1">
      <c r="A49" s="31" t="s">
        <v>147</v>
      </c>
      <c r="B49" s="17" t="s">
        <v>18</v>
      </c>
      <c r="C49" s="85" t="s">
        <v>19</v>
      </c>
      <c r="D49" s="18" t="s">
        <v>109</v>
      </c>
      <c r="E49" s="85" t="s">
        <v>110</v>
      </c>
      <c r="F49" s="16">
        <v>7200</v>
      </c>
      <c r="G49" s="31">
        <v>75</v>
      </c>
      <c r="H49" s="16">
        <v>96</v>
      </c>
      <c r="I49" s="35" t="s">
        <v>15</v>
      </c>
      <c r="J49" s="17">
        <v>12</v>
      </c>
      <c r="K49" s="86">
        <v>95.603999999999999</v>
      </c>
      <c r="L49" s="44">
        <v>1147.25</v>
      </c>
      <c r="M49" s="138"/>
    </row>
    <row r="50" spans="1:13" ht="45" customHeight="1">
      <c r="A50" s="31" t="s">
        <v>161</v>
      </c>
      <c r="B50" s="17" t="s">
        <v>18</v>
      </c>
      <c r="C50" s="85" t="s">
        <v>19</v>
      </c>
      <c r="D50" s="18" t="s">
        <v>109</v>
      </c>
      <c r="E50" s="85" t="s">
        <v>366</v>
      </c>
      <c r="F50" s="16">
        <v>9560</v>
      </c>
      <c r="G50" s="31">
        <v>100</v>
      </c>
      <c r="H50" s="16">
        <v>95.6</v>
      </c>
      <c r="I50" s="35" t="s">
        <v>15</v>
      </c>
      <c r="J50" s="17"/>
      <c r="K50" s="86"/>
      <c r="L50" s="44"/>
      <c r="M50" s="138"/>
    </row>
    <row r="51" spans="1:13" ht="45">
      <c r="A51" s="31" t="s">
        <v>374</v>
      </c>
      <c r="B51" s="17" t="s">
        <v>18</v>
      </c>
      <c r="C51" s="85" t="s">
        <v>19</v>
      </c>
      <c r="D51" s="18" t="s">
        <v>111</v>
      </c>
      <c r="E51" s="85" t="s">
        <v>112</v>
      </c>
      <c r="F51" s="16">
        <v>2000</v>
      </c>
      <c r="G51" s="31">
        <v>16</v>
      </c>
      <c r="H51" s="16">
        <v>125</v>
      </c>
      <c r="I51" s="35" t="s">
        <v>15</v>
      </c>
      <c r="J51" s="17">
        <v>3.2</v>
      </c>
      <c r="K51" s="86">
        <v>123.15</v>
      </c>
      <c r="L51" s="44">
        <f>J51*K51</f>
        <v>394.08000000000004</v>
      </c>
      <c r="M51" s="138"/>
    </row>
    <row r="52" spans="1:13">
      <c r="A52" s="287" t="s">
        <v>375</v>
      </c>
      <c r="B52" s="287" t="s">
        <v>116</v>
      </c>
      <c r="C52" s="287" t="s">
        <v>117</v>
      </c>
      <c r="D52" s="85" t="s">
        <v>113</v>
      </c>
      <c r="E52" s="287" t="s">
        <v>115</v>
      </c>
      <c r="F52" s="305">
        <v>72000</v>
      </c>
      <c r="G52" s="31">
        <v>600</v>
      </c>
      <c r="H52" s="16">
        <v>120</v>
      </c>
      <c r="I52" s="289" t="s">
        <v>15</v>
      </c>
      <c r="J52" s="17">
        <v>40</v>
      </c>
      <c r="K52" s="86">
        <v>122</v>
      </c>
      <c r="L52" s="44">
        <f>J52*K52</f>
        <v>4880</v>
      </c>
      <c r="M52" s="138"/>
    </row>
    <row r="53" spans="1:13" ht="21.75" customHeight="1">
      <c r="A53" s="280"/>
      <c r="B53" s="280"/>
      <c r="C53" s="280"/>
      <c r="D53" s="85" t="s">
        <v>114</v>
      </c>
      <c r="E53" s="280"/>
      <c r="F53" s="307"/>
      <c r="G53" s="31"/>
      <c r="H53" s="16"/>
      <c r="I53" s="309"/>
      <c r="J53" s="17">
        <v>35</v>
      </c>
      <c r="K53" s="86">
        <v>125</v>
      </c>
      <c r="L53" s="44">
        <f>J53*K53</f>
        <v>4375</v>
      </c>
      <c r="M53" s="138"/>
    </row>
    <row r="54" spans="1:13" ht="15.75" customHeight="1">
      <c r="A54" s="294"/>
      <c r="B54" s="294"/>
      <c r="C54" s="294"/>
      <c r="D54" s="101" t="s">
        <v>13</v>
      </c>
      <c r="E54" s="294"/>
      <c r="F54" s="308"/>
      <c r="G54" s="31"/>
      <c r="H54" s="16"/>
      <c r="I54" s="35"/>
      <c r="J54" s="17"/>
      <c r="K54" s="86"/>
      <c r="L54" s="106">
        <f>L52+L53</f>
        <v>9255</v>
      </c>
      <c r="M54" s="138"/>
    </row>
    <row r="55" spans="1:13" ht="15.75" customHeight="1">
      <c r="A55" s="287" t="s">
        <v>164</v>
      </c>
      <c r="B55" s="287" t="s">
        <v>116</v>
      </c>
      <c r="C55" s="287" t="s">
        <v>117</v>
      </c>
      <c r="D55" s="85" t="s">
        <v>113</v>
      </c>
      <c r="E55" s="287" t="s">
        <v>359</v>
      </c>
      <c r="F55" s="305">
        <v>64220</v>
      </c>
      <c r="G55" s="31">
        <v>300</v>
      </c>
      <c r="H55" s="16">
        <v>122</v>
      </c>
      <c r="I55" s="289" t="s">
        <v>15</v>
      </c>
      <c r="J55" s="17">
        <v>40</v>
      </c>
      <c r="K55" s="86">
        <v>122</v>
      </c>
      <c r="L55" s="44">
        <f>J55*K55</f>
        <v>4880</v>
      </c>
      <c r="M55" s="138"/>
    </row>
    <row r="56" spans="1:13" ht="20.25" customHeight="1">
      <c r="A56" s="280"/>
      <c r="B56" s="280"/>
      <c r="C56" s="280"/>
      <c r="D56" s="85" t="s">
        <v>114</v>
      </c>
      <c r="E56" s="280"/>
      <c r="F56" s="307"/>
      <c r="G56" s="31">
        <v>220</v>
      </c>
      <c r="H56" s="16">
        <v>125</v>
      </c>
      <c r="I56" s="309"/>
      <c r="J56" s="17">
        <v>40</v>
      </c>
      <c r="K56" s="86">
        <v>125</v>
      </c>
      <c r="L56" s="44">
        <f>J56*K56</f>
        <v>5000</v>
      </c>
      <c r="M56" s="138"/>
    </row>
    <row r="57" spans="1:13" ht="15.75" customHeight="1">
      <c r="A57" s="294"/>
      <c r="B57" s="294"/>
      <c r="C57" s="294"/>
      <c r="D57" s="101" t="s">
        <v>13</v>
      </c>
      <c r="E57" s="294"/>
      <c r="F57" s="308"/>
      <c r="G57" s="31"/>
      <c r="H57" s="16"/>
      <c r="I57" s="35"/>
      <c r="J57" s="17"/>
      <c r="K57" s="86"/>
      <c r="L57" s="106">
        <f>L55+L56</f>
        <v>9880</v>
      </c>
      <c r="M57" s="138"/>
    </row>
    <row r="58" spans="1:13" ht="46.5" customHeight="1">
      <c r="A58" s="236" t="s">
        <v>165</v>
      </c>
      <c r="B58" s="17" t="s">
        <v>18</v>
      </c>
      <c r="C58" s="85" t="s">
        <v>19</v>
      </c>
      <c r="D58" s="18" t="s">
        <v>118</v>
      </c>
      <c r="E58" s="189" t="s">
        <v>353</v>
      </c>
      <c r="F58" s="102">
        <v>3584</v>
      </c>
      <c r="G58" s="31">
        <v>157</v>
      </c>
      <c r="H58" s="16">
        <v>22.8</v>
      </c>
      <c r="I58" s="35" t="s">
        <v>15</v>
      </c>
      <c r="J58" s="17">
        <v>60</v>
      </c>
      <c r="K58" s="86">
        <v>22.8</v>
      </c>
      <c r="L58" s="44">
        <v>684</v>
      </c>
      <c r="M58" s="138"/>
    </row>
    <row r="59" spans="1:13" ht="15.75" customHeight="1">
      <c r="A59" s="287" t="s">
        <v>186</v>
      </c>
      <c r="B59" s="267" t="s">
        <v>18</v>
      </c>
      <c r="C59" s="287" t="s">
        <v>19</v>
      </c>
      <c r="D59" s="18" t="s">
        <v>127</v>
      </c>
      <c r="E59" s="287" t="s">
        <v>128</v>
      </c>
      <c r="F59" s="305">
        <v>6000</v>
      </c>
      <c r="G59" s="31">
        <v>50</v>
      </c>
      <c r="H59" s="16">
        <v>14</v>
      </c>
      <c r="I59" s="289" t="s">
        <v>15</v>
      </c>
      <c r="J59" s="17"/>
      <c r="K59" s="86"/>
      <c r="L59" s="44">
        <f>J59*K59</f>
        <v>0</v>
      </c>
      <c r="M59" s="138"/>
    </row>
    <row r="60" spans="1:13" ht="15.75" customHeight="1">
      <c r="A60" s="280"/>
      <c r="B60" s="286"/>
      <c r="C60" s="254"/>
      <c r="D60" s="18" t="s">
        <v>119</v>
      </c>
      <c r="E60" s="280"/>
      <c r="F60" s="307"/>
      <c r="G60" s="31">
        <v>80</v>
      </c>
      <c r="H60" s="16">
        <v>24</v>
      </c>
      <c r="I60" s="297"/>
      <c r="J60" s="17">
        <v>20</v>
      </c>
      <c r="K60" s="86">
        <v>25.08</v>
      </c>
      <c r="L60" s="44">
        <f>J60*K60</f>
        <v>501.59999999999997</v>
      </c>
      <c r="M60" s="138"/>
    </row>
    <row r="61" spans="1:13" ht="15.75" customHeight="1">
      <c r="A61" s="280"/>
      <c r="B61" s="286"/>
      <c r="C61" s="254"/>
      <c r="D61" s="18" t="s">
        <v>120</v>
      </c>
      <c r="E61" s="280"/>
      <c r="F61" s="307"/>
      <c r="G61" s="31">
        <v>70</v>
      </c>
      <c r="H61" s="16">
        <v>22</v>
      </c>
      <c r="I61" s="297"/>
      <c r="J61" s="17">
        <v>20</v>
      </c>
      <c r="K61" s="86">
        <v>19.2</v>
      </c>
      <c r="L61" s="44">
        <f t="shared" ref="L61:L77" si="1">J61*K61</f>
        <v>384</v>
      </c>
      <c r="M61" s="138"/>
    </row>
    <row r="62" spans="1:13" ht="15.75" customHeight="1">
      <c r="A62" s="280"/>
      <c r="B62" s="286"/>
      <c r="C62" s="254"/>
      <c r="D62" s="18" t="s">
        <v>121</v>
      </c>
      <c r="E62" s="280"/>
      <c r="F62" s="307"/>
      <c r="G62" s="31">
        <v>10</v>
      </c>
      <c r="H62" s="16">
        <v>9.5</v>
      </c>
      <c r="I62" s="297"/>
      <c r="J62" s="17"/>
      <c r="K62" s="86"/>
      <c r="L62" s="44">
        <f t="shared" si="1"/>
        <v>0</v>
      </c>
      <c r="M62" s="138"/>
    </row>
    <row r="63" spans="1:13" ht="15.75" customHeight="1">
      <c r="A63" s="280"/>
      <c r="B63" s="286"/>
      <c r="C63" s="254"/>
      <c r="D63" s="18" t="s">
        <v>122</v>
      </c>
      <c r="E63" s="280"/>
      <c r="F63" s="307"/>
      <c r="G63" s="31">
        <v>40</v>
      </c>
      <c r="H63" s="16">
        <v>10</v>
      </c>
      <c r="I63" s="297"/>
      <c r="J63" s="17"/>
      <c r="K63" s="86"/>
      <c r="L63" s="44">
        <f t="shared" si="1"/>
        <v>0</v>
      </c>
      <c r="M63" s="138"/>
    </row>
    <row r="64" spans="1:13" ht="15.75" customHeight="1">
      <c r="A64" s="280"/>
      <c r="B64" s="286"/>
      <c r="C64" s="254"/>
      <c r="D64" s="18" t="s">
        <v>123</v>
      </c>
      <c r="E64" s="280"/>
      <c r="F64" s="307"/>
      <c r="G64" s="31">
        <v>40</v>
      </c>
      <c r="H64" s="16">
        <v>9</v>
      </c>
      <c r="I64" s="297"/>
      <c r="J64" s="17">
        <v>20</v>
      </c>
      <c r="K64" s="86">
        <v>10.8</v>
      </c>
      <c r="L64" s="44">
        <f t="shared" si="1"/>
        <v>216</v>
      </c>
      <c r="M64" s="138"/>
    </row>
    <row r="65" spans="1:13" ht="15.75" customHeight="1">
      <c r="A65" s="280"/>
      <c r="B65" s="286"/>
      <c r="C65" s="254"/>
      <c r="D65" s="18" t="s">
        <v>124</v>
      </c>
      <c r="E65" s="280"/>
      <c r="F65" s="307"/>
      <c r="G65" s="31">
        <v>30</v>
      </c>
      <c r="H65" s="16">
        <v>9</v>
      </c>
      <c r="I65" s="297"/>
      <c r="J65" s="17"/>
      <c r="K65" s="86"/>
      <c r="L65" s="44">
        <f t="shared" si="1"/>
        <v>0</v>
      </c>
      <c r="M65" s="138"/>
    </row>
    <row r="66" spans="1:13" ht="15.75" customHeight="1">
      <c r="A66" s="280"/>
      <c r="B66" s="286"/>
      <c r="C66" s="254"/>
      <c r="D66" s="18" t="s">
        <v>125</v>
      </c>
      <c r="E66" s="280"/>
      <c r="F66" s="307"/>
      <c r="G66" s="31">
        <v>30</v>
      </c>
      <c r="H66" s="16">
        <v>11</v>
      </c>
      <c r="I66" s="297"/>
      <c r="J66" s="17">
        <v>10</v>
      </c>
      <c r="K66" s="86">
        <v>13.5</v>
      </c>
      <c r="L66" s="44">
        <f t="shared" si="1"/>
        <v>135</v>
      </c>
      <c r="M66" s="138"/>
    </row>
    <row r="67" spans="1:13" ht="15.75" customHeight="1">
      <c r="A67" s="280"/>
      <c r="B67" s="286"/>
      <c r="C67" s="254"/>
      <c r="D67" s="18" t="s">
        <v>126</v>
      </c>
      <c r="E67" s="280"/>
      <c r="F67" s="307"/>
      <c r="G67" s="31">
        <v>30</v>
      </c>
      <c r="H67" s="16">
        <v>12</v>
      </c>
      <c r="I67" s="309"/>
      <c r="J67" s="17">
        <v>10</v>
      </c>
      <c r="K67" s="86">
        <v>11.76</v>
      </c>
      <c r="L67" s="44">
        <f t="shared" si="1"/>
        <v>117.6</v>
      </c>
      <c r="M67" s="138"/>
    </row>
    <row r="68" spans="1:13" ht="15.75" customHeight="1">
      <c r="A68" s="294"/>
      <c r="B68" s="304"/>
      <c r="C68" s="255"/>
      <c r="D68" s="100" t="s">
        <v>13</v>
      </c>
      <c r="E68" s="294"/>
      <c r="F68" s="255"/>
      <c r="G68" s="31"/>
      <c r="H68" s="16"/>
      <c r="I68" s="35"/>
      <c r="J68" s="17"/>
      <c r="K68" s="86"/>
      <c r="L68" s="106">
        <f>L59+L60+L61+L62+L63+L64+L65+L66+L67</f>
        <v>1354.1999999999998</v>
      </c>
      <c r="M68" s="138"/>
    </row>
    <row r="69" spans="1:13" ht="15.75" customHeight="1">
      <c r="A69" s="287" t="s">
        <v>187</v>
      </c>
      <c r="B69" s="303" t="s">
        <v>18</v>
      </c>
      <c r="C69" s="306" t="s">
        <v>19</v>
      </c>
      <c r="D69" s="18" t="s">
        <v>127</v>
      </c>
      <c r="E69" s="287" t="s">
        <v>364</v>
      </c>
      <c r="F69" s="306">
        <v>6900</v>
      </c>
      <c r="G69" s="31">
        <v>50</v>
      </c>
      <c r="H69" s="16">
        <v>18.75</v>
      </c>
      <c r="I69" s="289" t="s">
        <v>15</v>
      </c>
      <c r="J69" s="17">
        <v>16</v>
      </c>
      <c r="K69" s="86">
        <v>18.75</v>
      </c>
      <c r="L69" s="44">
        <f t="shared" si="1"/>
        <v>300</v>
      </c>
      <c r="M69" s="138"/>
    </row>
    <row r="70" spans="1:13" ht="15.75" customHeight="1">
      <c r="A70" s="280"/>
      <c r="B70" s="286"/>
      <c r="C70" s="254"/>
      <c r="D70" s="18" t="s">
        <v>119</v>
      </c>
      <c r="E70" s="280"/>
      <c r="F70" s="254"/>
      <c r="G70" s="31">
        <v>80</v>
      </c>
      <c r="H70" s="16">
        <v>25.08</v>
      </c>
      <c r="I70" s="297"/>
      <c r="J70" s="17">
        <v>20</v>
      </c>
      <c r="K70" s="86">
        <v>25.08</v>
      </c>
      <c r="L70" s="44">
        <f t="shared" si="1"/>
        <v>501.59999999999997</v>
      </c>
      <c r="M70" s="138"/>
    </row>
    <row r="71" spans="1:13" ht="15.75" customHeight="1">
      <c r="A71" s="280"/>
      <c r="B71" s="286"/>
      <c r="C71" s="254"/>
      <c r="D71" s="18" t="s">
        <v>120</v>
      </c>
      <c r="E71" s="280"/>
      <c r="F71" s="254"/>
      <c r="G71" s="31">
        <v>70</v>
      </c>
      <c r="H71" s="16">
        <v>22</v>
      </c>
      <c r="I71" s="297"/>
      <c r="J71" s="17"/>
      <c r="K71" s="86"/>
      <c r="L71" s="44">
        <f t="shared" si="1"/>
        <v>0</v>
      </c>
      <c r="M71" s="138"/>
    </row>
    <row r="72" spans="1:13" ht="15.75" customHeight="1">
      <c r="A72" s="280"/>
      <c r="B72" s="286"/>
      <c r="C72" s="254"/>
      <c r="D72" s="18" t="s">
        <v>121</v>
      </c>
      <c r="E72" s="280"/>
      <c r="F72" s="254"/>
      <c r="G72" s="31">
        <v>10</v>
      </c>
      <c r="H72" s="16">
        <v>9.5</v>
      </c>
      <c r="I72" s="297"/>
      <c r="J72" s="17"/>
      <c r="K72" s="86"/>
      <c r="L72" s="44">
        <f t="shared" si="1"/>
        <v>0</v>
      </c>
      <c r="M72" s="138"/>
    </row>
    <row r="73" spans="1:13" ht="15.75" customHeight="1">
      <c r="A73" s="280"/>
      <c r="B73" s="286"/>
      <c r="C73" s="254"/>
      <c r="D73" s="18" t="s">
        <v>122</v>
      </c>
      <c r="E73" s="280"/>
      <c r="F73" s="254"/>
      <c r="G73" s="31">
        <v>40</v>
      </c>
      <c r="H73" s="16">
        <v>11.9</v>
      </c>
      <c r="I73" s="297"/>
      <c r="J73" s="17">
        <v>10</v>
      </c>
      <c r="K73" s="86">
        <v>11.904</v>
      </c>
      <c r="L73" s="44">
        <f t="shared" si="1"/>
        <v>119.03999999999999</v>
      </c>
      <c r="M73" s="138"/>
    </row>
    <row r="74" spans="1:13" ht="15.75" customHeight="1">
      <c r="A74" s="280"/>
      <c r="B74" s="286"/>
      <c r="C74" s="254"/>
      <c r="D74" s="18" t="s">
        <v>123</v>
      </c>
      <c r="E74" s="280"/>
      <c r="F74" s="254"/>
      <c r="G74" s="31">
        <v>40</v>
      </c>
      <c r="H74" s="16">
        <v>10.8</v>
      </c>
      <c r="I74" s="297"/>
      <c r="J74" s="17"/>
      <c r="K74" s="86"/>
      <c r="L74" s="44">
        <f t="shared" si="1"/>
        <v>0</v>
      </c>
      <c r="M74" s="138"/>
    </row>
    <row r="75" spans="1:13" ht="15.75" customHeight="1">
      <c r="A75" s="280"/>
      <c r="B75" s="286"/>
      <c r="C75" s="254"/>
      <c r="D75" s="18" t="s">
        <v>124</v>
      </c>
      <c r="E75" s="280"/>
      <c r="F75" s="254"/>
      <c r="G75" s="31">
        <v>30</v>
      </c>
      <c r="H75" s="16">
        <v>10.8</v>
      </c>
      <c r="I75" s="297"/>
      <c r="J75" s="17"/>
      <c r="K75" s="86"/>
      <c r="L75" s="44">
        <f t="shared" si="1"/>
        <v>0</v>
      </c>
      <c r="M75" s="138"/>
    </row>
    <row r="76" spans="1:13" ht="15.75" customHeight="1">
      <c r="A76" s="280"/>
      <c r="B76" s="286"/>
      <c r="C76" s="254"/>
      <c r="D76" s="18" t="s">
        <v>125</v>
      </c>
      <c r="E76" s="280"/>
      <c r="F76" s="254"/>
      <c r="G76" s="31">
        <v>50</v>
      </c>
      <c r="H76" s="16">
        <v>13.5</v>
      </c>
      <c r="I76" s="297"/>
      <c r="J76" s="17"/>
      <c r="K76" s="86"/>
      <c r="L76" s="44">
        <f t="shared" si="1"/>
        <v>0</v>
      </c>
      <c r="M76" s="138"/>
    </row>
    <row r="77" spans="1:13" ht="15.75" customHeight="1">
      <c r="A77" s="280"/>
      <c r="B77" s="286"/>
      <c r="C77" s="254"/>
      <c r="D77" s="18" t="s">
        <v>126</v>
      </c>
      <c r="E77" s="280"/>
      <c r="F77" s="254"/>
      <c r="G77" s="31">
        <v>30</v>
      </c>
      <c r="H77" s="16">
        <v>14.05</v>
      </c>
      <c r="I77" s="297"/>
      <c r="J77" s="17">
        <v>20</v>
      </c>
      <c r="K77" s="86">
        <v>14.04</v>
      </c>
      <c r="L77" s="44">
        <f t="shared" si="1"/>
        <v>280.79999999999995</v>
      </c>
      <c r="M77" s="138"/>
    </row>
    <row r="78" spans="1:13" ht="15.75" customHeight="1">
      <c r="A78" s="294"/>
      <c r="B78" s="304"/>
      <c r="C78" s="255"/>
      <c r="D78" s="100" t="s">
        <v>13</v>
      </c>
      <c r="E78" s="294"/>
      <c r="F78" s="255"/>
      <c r="G78" s="31"/>
      <c r="H78" s="16"/>
      <c r="I78" s="309"/>
      <c r="J78" s="17"/>
      <c r="K78" s="86"/>
      <c r="L78" s="106">
        <f>SUM(L69:L77)</f>
        <v>1201.4399999999998</v>
      </c>
      <c r="M78" s="138"/>
    </row>
    <row r="79" spans="1:13" ht="46.5" customHeight="1">
      <c r="A79" s="236" t="s">
        <v>376</v>
      </c>
      <c r="B79" s="17" t="s">
        <v>18</v>
      </c>
      <c r="C79" s="85" t="s">
        <v>19</v>
      </c>
      <c r="D79" s="18" t="s">
        <v>129</v>
      </c>
      <c r="E79" s="87" t="s">
        <v>130</v>
      </c>
      <c r="F79" s="102">
        <v>3040</v>
      </c>
      <c r="G79" s="31">
        <v>220</v>
      </c>
      <c r="H79" s="16">
        <v>13.82</v>
      </c>
      <c r="I79" s="35" t="s">
        <v>15</v>
      </c>
      <c r="J79" s="17">
        <v>15</v>
      </c>
      <c r="K79" s="86">
        <v>15</v>
      </c>
      <c r="L79" s="44">
        <v>225</v>
      </c>
      <c r="M79" s="138"/>
    </row>
    <row r="80" spans="1:13" ht="63" customHeight="1">
      <c r="A80" s="85" t="s">
        <v>377</v>
      </c>
      <c r="B80" s="17" t="s">
        <v>345</v>
      </c>
      <c r="C80" s="85" t="s">
        <v>346</v>
      </c>
      <c r="D80" s="18" t="s">
        <v>155</v>
      </c>
      <c r="E80" s="85" t="s">
        <v>351</v>
      </c>
      <c r="F80" s="140">
        <v>21600</v>
      </c>
      <c r="G80" s="31">
        <v>4000</v>
      </c>
      <c r="H80" s="16">
        <v>5.4</v>
      </c>
      <c r="I80" s="35" t="s">
        <v>348</v>
      </c>
      <c r="J80" s="17">
        <v>2137</v>
      </c>
      <c r="K80" s="86">
        <v>5.4</v>
      </c>
      <c r="L80" s="44">
        <f>J80*K80</f>
        <v>11539.800000000001</v>
      </c>
      <c r="M80" s="238"/>
    </row>
    <row r="81" spans="1:13" ht="46.5" customHeight="1">
      <c r="A81" s="85" t="s">
        <v>378</v>
      </c>
      <c r="B81" s="17" t="s">
        <v>18</v>
      </c>
      <c r="C81" s="85" t="s">
        <v>19</v>
      </c>
      <c r="D81" s="14" t="s">
        <v>361</v>
      </c>
      <c r="E81" s="85" t="s">
        <v>362</v>
      </c>
      <c r="F81" s="140">
        <v>1080</v>
      </c>
      <c r="G81" s="185">
        <v>30</v>
      </c>
      <c r="H81" s="15">
        <v>36</v>
      </c>
      <c r="I81" s="35" t="s">
        <v>15</v>
      </c>
      <c r="J81" s="13">
        <v>30</v>
      </c>
      <c r="K81" s="186">
        <v>36</v>
      </c>
      <c r="L81" s="45">
        <f>J81*K81</f>
        <v>1080</v>
      </c>
      <c r="M81" s="138"/>
    </row>
    <row r="82" spans="1:13" ht="46.5" customHeight="1">
      <c r="A82" s="85" t="s">
        <v>379</v>
      </c>
      <c r="B82" s="17" t="s">
        <v>18</v>
      </c>
      <c r="C82" s="85" t="s">
        <v>19</v>
      </c>
      <c r="D82" s="14" t="s">
        <v>156</v>
      </c>
      <c r="E82" s="188" t="s">
        <v>363</v>
      </c>
      <c r="F82" s="135">
        <v>4608</v>
      </c>
      <c r="G82" s="131">
        <v>228</v>
      </c>
      <c r="H82" s="15">
        <v>20.21</v>
      </c>
      <c r="I82" s="35" t="s">
        <v>15</v>
      </c>
      <c r="J82" s="13">
        <v>228</v>
      </c>
      <c r="K82" s="128">
        <v>20.2105</v>
      </c>
      <c r="L82" s="45">
        <v>4608</v>
      </c>
      <c r="M82" s="138"/>
    </row>
    <row r="83" spans="1:13" ht="30.75" customHeight="1">
      <c r="A83" s="287" t="s">
        <v>380</v>
      </c>
      <c r="B83" s="267" t="s">
        <v>18</v>
      </c>
      <c r="C83" s="292" t="s">
        <v>19</v>
      </c>
      <c r="D83" s="126" t="s">
        <v>158</v>
      </c>
      <c r="E83" s="287" t="s">
        <v>157</v>
      </c>
      <c r="F83" s="318">
        <v>3000</v>
      </c>
      <c r="G83" s="131"/>
      <c r="H83" s="128"/>
      <c r="I83" s="292" t="s">
        <v>15</v>
      </c>
      <c r="J83" s="131"/>
      <c r="K83" s="15"/>
      <c r="L83" s="45"/>
      <c r="M83" s="138"/>
    </row>
    <row r="84" spans="1:13" ht="14.1" customHeight="1">
      <c r="A84" s="280"/>
      <c r="B84" s="279"/>
      <c r="C84" s="293"/>
      <c r="D84" s="130" t="s">
        <v>159</v>
      </c>
      <c r="E84" s="280"/>
      <c r="F84" s="319"/>
      <c r="G84" s="132">
        <v>80</v>
      </c>
      <c r="H84" s="134">
        <v>8.25</v>
      </c>
      <c r="I84" s="293"/>
      <c r="J84" s="132"/>
      <c r="K84" s="113"/>
      <c r="L84" s="124"/>
      <c r="M84" s="138"/>
    </row>
    <row r="85" spans="1:13" ht="14.1" customHeight="1">
      <c r="A85" s="280"/>
      <c r="B85" s="279"/>
      <c r="C85" s="293"/>
      <c r="D85" s="152" t="s">
        <v>162</v>
      </c>
      <c r="E85" s="152"/>
      <c r="F85" s="319"/>
      <c r="G85" s="151">
        <v>12</v>
      </c>
      <c r="H85" s="153">
        <v>16.8</v>
      </c>
      <c r="I85" s="293"/>
      <c r="J85" s="151"/>
      <c r="K85" s="113"/>
      <c r="L85" s="124"/>
      <c r="M85" s="138"/>
    </row>
    <row r="86" spans="1:13" ht="14.1" customHeight="1">
      <c r="A86" s="280"/>
      <c r="B86" s="279"/>
      <c r="C86" s="293"/>
      <c r="D86" s="235" t="s">
        <v>371</v>
      </c>
      <c r="E86" s="235"/>
      <c r="F86" s="319"/>
      <c r="G86" s="234">
        <v>1.2</v>
      </c>
      <c r="H86" s="237">
        <v>150</v>
      </c>
      <c r="I86" s="293"/>
      <c r="J86" s="234">
        <v>1.2</v>
      </c>
      <c r="K86" s="113">
        <v>150</v>
      </c>
      <c r="L86" s="124">
        <v>180</v>
      </c>
      <c r="M86" s="138"/>
    </row>
    <row r="87" spans="1:13" ht="14.1" customHeight="1">
      <c r="A87" s="254"/>
      <c r="B87" s="286"/>
      <c r="C87" s="277"/>
      <c r="D87" s="127" t="s">
        <v>160</v>
      </c>
      <c r="E87" s="127"/>
      <c r="F87" s="320"/>
      <c r="G87" s="133">
        <v>0.5</v>
      </c>
      <c r="H87" s="129">
        <v>249.6</v>
      </c>
      <c r="I87" s="320"/>
      <c r="J87" s="133"/>
      <c r="K87" s="21"/>
      <c r="L87" s="46"/>
      <c r="M87" s="138"/>
    </row>
    <row r="88" spans="1:13" ht="14.25" customHeight="1">
      <c r="A88" s="255"/>
      <c r="B88" s="304"/>
      <c r="C88" s="320"/>
      <c r="D88" s="101" t="s">
        <v>13</v>
      </c>
      <c r="E88" s="85"/>
      <c r="F88" s="136"/>
      <c r="G88" s="133"/>
      <c r="H88" s="21"/>
      <c r="I88" s="137"/>
      <c r="J88" s="31"/>
      <c r="K88" s="86"/>
      <c r="L88" s="106">
        <f>L86</f>
        <v>180</v>
      </c>
      <c r="M88" s="138"/>
    </row>
    <row r="89" spans="1:13" ht="21.75" customHeight="1">
      <c r="A89" s="287" t="s">
        <v>381</v>
      </c>
      <c r="B89" s="267" t="s">
        <v>18</v>
      </c>
      <c r="C89" s="287" t="s">
        <v>19</v>
      </c>
      <c r="D89" s="20" t="s">
        <v>131</v>
      </c>
      <c r="E89" s="280" t="s">
        <v>133</v>
      </c>
      <c r="F89" s="305">
        <v>1500</v>
      </c>
      <c r="G89" s="133">
        <v>15</v>
      </c>
      <c r="H89" s="21">
        <v>40.799999999999997</v>
      </c>
      <c r="I89" s="289" t="s">
        <v>15</v>
      </c>
      <c r="J89" s="19">
        <v>7.5</v>
      </c>
      <c r="K89" s="129">
        <v>40.799999999999997</v>
      </c>
      <c r="L89" s="44">
        <f>J89*K89</f>
        <v>306</v>
      </c>
      <c r="M89" s="138"/>
    </row>
    <row r="90" spans="1:13" ht="23.25" customHeight="1">
      <c r="A90" s="294"/>
      <c r="B90" s="288"/>
      <c r="C90" s="294"/>
      <c r="D90" s="18" t="s">
        <v>132</v>
      </c>
      <c r="E90" s="294"/>
      <c r="F90" s="308"/>
      <c r="G90" s="31">
        <v>9</v>
      </c>
      <c r="H90" s="16">
        <v>98.67</v>
      </c>
      <c r="I90" s="297"/>
      <c r="J90" s="17">
        <v>1.5</v>
      </c>
      <c r="K90" s="86">
        <v>102</v>
      </c>
      <c r="L90" s="44">
        <f>J90*K90</f>
        <v>153</v>
      </c>
      <c r="M90" s="138"/>
    </row>
    <row r="91" spans="1:13" ht="22.5" customHeight="1">
      <c r="A91" s="287" t="s">
        <v>382</v>
      </c>
      <c r="B91" s="267" t="s">
        <v>18</v>
      </c>
      <c r="C91" s="287" t="s">
        <v>19</v>
      </c>
      <c r="D91" s="18" t="s">
        <v>135</v>
      </c>
      <c r="E91" s="287" t="s">
        <v>134</v>
      </c>
      <c r="F91" s="305">
        <v>9880</v>
      </c>
      <c r="G91" s="31">
        <v>260</v>
      </c>
      <c r="H91" s="16">
        <v>38</v>
      </c>
      <c r="I91" s="289" t="s">
        <v>15</v>
      </c>
      <c r="J91" s="17"/>
      <c r="K91" s="86"/>
      <c r="L91" s="44"/>
      <c r="M91" s="138"/>
    </row>
    <row r="92" spans="1:13" ht="22.5" customHeight="1">
      <c r="A92" s="286"/>
      <c r="B92" s="279"/>
      <c r="C92" s="280"/>
      <c r="D92" s="18" t="s">
        <v>163</v>
      </c>
      <c r="E92" s="254"/>
      <c r="F92" s="286"/>
      <c r="G92" s="31">
        <v>9.6</v>
      </c>
      <c r="H92" s="16">
        <v>75</v>
      </c>
      <c r="I92" s="297"/>
      <c r="J92" s="17">
        <v>14.4</v>
      </c>
      <c r="K92" s="86">
        <v>75</v>
      </c>
      <c r="L92" s="44">
        <v>1080</v>
      </c>
      <c r="M92" s="138"/>
    </row>
    <row r="93" spans="1:13" ht="18" customHeight="1">
      <c r="A93" s="304"/>
      <c r="B93" s="304"/>
      <c r="C93" s="255"/>
      <c r="D93" s="100" t="s">
        <v>13</v>
      </c>
      <c r="E93" s="255"/>
      <c r="F93" s="304"/>
      <c r="G93" s="31"/>
      <c r="H93" s="16"/>
      <c r="I93" s="35"/>
      <c r="J93" s="17"/>
      <c r="K93" s="86"/>
      <c r="L93" s="106">
        <f>L91+L92</f>
        <v>1080</v>
      </c>
      <c r="M93" s="138"/>
    </row>
    <row r="94" spans="1:13" ht="18" customHeight="1">
      <c r="A94" s="287" t="s">
        <v>383</v>
      </c>
      <c r="B94" s="267" t="s">
        <v>18</v>
      </c>
      <c r="C94" s="287" t="s">
        <v>19</v>
      </c>
      <c r="D94" s="18" t="s">
        <v>135</v>
      </c>
      <c r="E94" s="287" t="s">
        <v>367</v>
      </c>
      <c r="F94" s="305">
        <v>10550</v>
      </c>
      <c r="G94" s="31">
        <v>150</v>
      </c>
      <c r="H94" s="16">
        <v>50.4</v>
      </c>
      <c r="I94" s="289" t="s">
        <v>15</v>
      </c>
      <c r="J94" s="17">
        <v>24</v>
      </c>
      <c r="K94" s="86">
        <v>50.4</v>
      </c>
      <c r="L94" s="44">
        <f>J94*K94</f>
        <v>1209.5999999999999</v>
      </c>
      <c r="M94" s="138"/>
    </row>
    <row r="95" spans="1:13" ht="18" customHeight="1">
      <c r="A95" s="286"/>
      <c r="B95" s="279"/>
      <c r="C95" s="280"/>
      <c r="D95" s="18" t="s">
        <v>163</v>
      </c>
      <c r="E95" s="254"/>
      <c r="F95" s="286"/>
      <c r="G95" s="31">
        <v>40</v>
      </c>
      <c r="H95" s="16">
        <v>75</v>
      </c>
      <c r="I95" s="297"/>
      <c r="J95" s="17"/>
      <c r="K95" s="86"/>
      <c r="L95" s="106"/>
      <c r="M95" s="138"/>
    </row>
    <row r="96" spans="1:13" ht="18" customHeight="1">
      <c r="A96" s="304"/>
      <c r="B96" s="304"/>
      <c r="C96" s="255"/>
      <c r="D96" s="100" t="s">
        <v>13</v>
      </c>
      <c r="E96" s="255"/>
      <c r="F96" s="304"/>
      <c r="G96" s="31"/>
      <c r="H96" s="16"/>
      <c r="I96" s="35"/>
      <c r="J96" s="17"/>
      <c r="K96" s="86"/>
      <c r="L96" s="106">
        <f>L94+L95</f>
        <v>1209.5999999999999</v>
      </c>
      <c r="M96" s="138"/>
    </row>
    <row r="97" spans="1:13">
      <c r="A97" s="30"/>
      <c r="B97" s="30"/>
      <c r="C97" s="30"/>
      <c r="D97" s="108" t="s">
        <v>93</v>
      </c>
      <c r="E97" s="30"/>
      <c r="F97" s="40"/>
      <c r="G97" s="30"/>
      <c r="H97" s="40"/>
      <c r="I97" s="30"/>
      <c r="J97" s="30"/>
      <c r="K97" s="40"/>
      <c r="L97" s="107">
        <f>L8+L11+L12+L13+L14+L15+L16+L17+L18+L21+L24+L25+L26+L27+L28+L29+L35+L41+L48+L49+L51+L54+L57+L58+L68+L78+L79+L80+L81+L82+L88+L89+L90+L93+L96</f>
        <v>122769.77</v>
      </c>
      <c r="M97" s="138"/>
    </row>
    <row r="98" spans="1:13">
      <c r="A98" s="2"/>
      <c r="B98" s="2"/>
      <c r="C98" s="2"/>
      <c r="D98" s="2"/>
      <c r="E98" s="2"/>
      <c r="F98" s="2"/>
      <c r="G98" s="2"/>
      <c r="H98" s="7"/>
      <c r="I98" s="2"/>
      <c r="J98" s="2"/>
      <c r="K98" s="7"/>
      <c r="L98" s="7"/>
    </row>
    <row r="99" spans="1:13">
      <c r="A99" s="2"/>
      <c r="B99" s="2"/>
      <c r="C99" s="2"/>
      <c r="D99" s="2"/>
      <c r="E99" s="2"/>
      <c r="F99" s="2"/>
      <c r="G99" s="2"/>
      <c r="H99" s="7"/>
      <c r="I99" s="2"/>
      <c r="J99" s="2"/>
      <c r="K99" s="7"/>
      <c r="L99" s="7"/>
    </row>
    <row r="100" spans="1:13">
      <c r="A100" s="2"/>
      <c r="B100" s="2"/>
      <c r="C100" s="2"/>
      <c r="D100" s="2"/>
      <c r="E100" s="2"/>
      <c r="F100" s="2"/>
      <c r="G100" s="2"/>
      <c r="H100" s="7"/>
      <c r="I100" s="2"/>
      <c r="J100" s="2"/>
      <c r="K100" s="7"/>
      <c r="L100" s="7"/>
    </row>
    <row r="101" spans="1:13">
      <c r="A101" s="2"/>
      <c r="B101" s="2"/>
      <c r="C101" s="2"/>
      <c r="D101" s="2"/>
      <c r="E101" s="2"/>
      <c r="F101" s="2"/>
      <c r="G101" s="2"/>
      <c r="H101" s="7"/>
      <c r="I101" s="2"/>
      <c r="J101" s="2"/>
      <c r="K101" s="7"/>
      <c r="L101" s="7"/>
    </row>
    <row r="102" spans="1:13">
      <c r="A102" s="2"/>
      <c r="B102" s="2"/>
      <c r="C102" s="2"/>
      <c r="D102" s="2"/>
      <c r="E102" s="2"/>
      <c r="F102" s="2"/>
      <c r="G102" s="2"/>
      <c r="H102" s="7"/>
      <c r="I102" s="2"/>
      <c r="J102" s="2"/>
      <c r="K102" s="7"/>
      <c r="L102" s="7"/>
    </row>
    <row r="103" spans="1:13">
      <c r="A103" s="2"/>
      <c r="B103" s="2"/>
      <c r="C103" s="2"/>
      <c r="D103" s="2"/>
      <c r="E103" s="2"/>
      <c r="F103" s="2"/>
      <c r="G103" s="2"/>
      <c r="H103" s="7"/>
      <c r="I103" s="2"/>
      <c r="J103" s="2"/>
      <c r="K103" s="7"/>
      <c r="L103" s="7"/>
    </row>
    <row r="104" spans="1:13">
      <c r="A104" s="2"/>
      <c r="B104" s="2"/>
      <c r="C104" s="2"/>
      <c r="D104" s="2"/>
      <c r="E104" s="2"/>
      <c r="F104" s="2"/>
      <c r="G104" s="2"/>
      <c r="H104" s="7"/>
      <c r="I104" s="2"/>
      <c r="J104" s="2"/>
      <c r="K104" s="7"/>
      <c r="L104" s="7"/>
    </row>
    <row r="105" spans="1:13">
      <c r="A105" s="2"/>
      <c r="B105" s="2"/>
      <c r="C105" s="2"/>
      <c r="D105" s="2"/>
      <c r="E105" s="2"/>
      <c r="F105" s="2"/>
      <c r="G105" s="2"/>
      <c r="H105" s="7"/>
      <c r="I105" s="2"/>
      <c r="J105" s="2"/>
      <c r="K105" s="7"/>
      <c r="L105" s="7"/>
    </row>
    <row r="106" spans="1:13">
      <c r="A106" s="2"/>
      <c r="B106" s="2"/>
      <c r="C106" s="2"/>
      <c r="D106" s="2"/>
      <c r="E106" s="2"/>
      <c r="F106" s="2"/>
      <c r="G106" s="2"/>
      <c r="H106" s="7"/>
      <c r="I106" s="2"/>
      <c r="J106" s="2"/>
      <c r="K106" s="7"/>
      <c r="L106" s="7"/>
    </row>
    <row r="107" spans="1:13">
      <c r="A107" s="2"/>
      <c r="B107" s="2"/>
      <c r="C107" s="2"/>
      <c r="D107" s="2"/>
      <c r="E107" s="2"/>
      <c r="F107" s="2"/>
      <c r="G107" s="2"/>
      <c r="H107" s="7"/>
      <c r="I107" s="2"/>
      <c r="J107" s="2"/>
      <c r="K107" s="7"/>
      <c r="L107" s="7"/>
    </row>
    <row r="108" spans="1:13">
      <c r="A108" s="2"/>
      <c r="B108" s="2"/>
      <c r="C108" s="2"/>
      <c r="D108" s="2"/>
      <c r="E108" s="2"/>
      <c r="F108" s="2"/>
      <c r="G108" s="2"/>
      <c r="H108" s="7"/>
      <c r="I108" s="2"/>
      <c r="J108" s="2"/>
      <c r="K108" s="7"/>
      <c r="L108" s="7"/>
    </row>
    <row r="109" spans="1:13">
      <c r="A109" s="2"/>
      <c r="B109" s="2"/>
      <c r="C109" s="2"/>
      <c r="D109" s="2"/>
      <c r="E109" s="2"/>
      <c r="F109" s="2"/>
      <c r="G109" s="2"/>
      <c r="H109" s="7"/>
      <c r="I109" s="2"/>
      <c r="J109" s="2"/>
      <c r="K109" s="7"/>
      <c r="L109" s="7"/>
    </row>
    <row r="110" spans="1:13">
      <c r="A110" s="2"/>
      <c r="B110" s="2"/>
      <c r="C110" s="2"/>
      <c r="D110" s="2"/>
      <c r="E110" s="2"/>
      <c r="F110" s="2"/>
      <c r="G110" s="2"/>
      <c r="H110" s="7"/>
      <c r="I110" s="2"/>
      <c r="J110" s="2"/>
      <c r="K110" s="7"/>
      <c r="L110" s="7"/>
    </row>
    <row r="111" spans="1:13">
      <c r="A111" s="2"/>
      <c r="B111" s="2"/>
      <c r="C111" s="2"/>
      <c r="D111" s="2"/>
      <c r="E111" s="2"/>
      <c r="F111" s="2"/>
      <c r="G111" s="2"/>
      <c r="H111" s="7"/>
      <c r="I111" s="2"/>
      <c r="J111" s="2"/>
      <c r="K111" s="7"/>
      <c r="L111" s="7"/>
    </row>
    <row r="112" spans="1:13">
      <c r="A112" s="2"/>
      <c r="B112" s="2"/>
      <c r="C112" s="2"/>
      <c r="D112" s="2"/>
      <c r="E112" s="2"/>
      <c r="F112" s="2"/>
      <c r="G112" s="2"/>
      <c r="H112" s="7"/>
      <c r="I112" s="2"/>
      <c r="J112" s="2"/>
      <c r="K112" s="7"/>
      <c r="L112" s="7"/>
    </row>
    <row r="113" spans="1:12">
      <c r="A113" s="2"/>
      <c r="B113" s="2"/>
      <c r="C113" s="2"/>
      <c r="D113" s="2"/>
      <c r="E113" s="2"/>
      <c r="F113" s="2"/>
      <c r="G113" s="2"/>
      <c r="H113" s="7"/>
      <c r="I113" s="2"/>
      <c r="J113" s="2"/>
      <c r="K113" s="7"/>
      <c r="L113" s="7"/>
    </row>
    <row r="114" spans="1:12">
      <c r="A114" s="2"/>
      <c r="B114" s="2"/>
      <c r="C114" s="2"/>
      <c r="D114" s="2"/>
      <c r="E114" s="2"/>
      <c r="F114" s="2"/>
      <c r="G114" s="2"/>
      <c r="H114" s="7"/>
      <c r="I114" s="2"/>
      <c r="J114" s="2"/>
      <c r="K114" s="7"/>
      <c r="L114" s="7"/>
    </row>
    <row r="115" spans="1:12">
      <c r="A115" s="2"/>
      <c r="B115" s="2"/>
      <c r="C115" s="2"/>
      <c r="D115" s="2"/>
      <c r="E115" s="2"/>
      <c r="F115" s="2"/>
      <c r="G115" s="2"/>
      <c r="H115" s="7"/>
      <c r="I115" s="2"/>
      <c r="J115" s="2"/>
      <c r="K115" s="7"/>
      <c r="L115" s="7"/>
    </row>
    <row r="116" spans="1:12">
      <c r="A116" s="2"/>
      <c r="B116" s="2"/>
      <c r="C116" s="2"/>
      <c r="D116" s="2"/>
      <c r="E116" s="2"/>
      <c r="F116" s="2"/>
      <c r="G116" s="2"/>
      <c r="H116" s="7"/>
      <c r="I116" s="2"/>
      <c r="J116" s="2"/>
      <c r="K116" s="7"/>
      <c r="L116" s="7"/>
    </row>
    <row r="117" spans="1:12">
      <c r="A117" s="2"/>
      <c r="B117" s="2"/>
      <c r="C117" s="2"/>
      <c r="D117" s="2"/>
      <c r="E117" s="2"/>
      <c r="F117" s="2"/>
      <c r="G117" s="2"/>
      <c r="H117" s="7"/>
      <c r="I117" s="2"/>
      <c r="J117" s="2"/>
      <c r="K117" s="7"/>
      <c r="L117" s="7"/>
    </row>
    <row r="118" spans="1:12">
      <c r="A118" s="2"/>
      <c r="B118" s="2"/>
      <c r="C118" s="2"/>
      <c r="D118" s="2"/>
      <c r="E118" s="2"/>
      <c r="F118" s="2"/>
      <c r="G118" s="2"/>
      <c r="H118" s="7"/>
      <c r="I118" s="2"/>
      <c r="J118" s="2"/>
      <c r="K118" s="7"/>
      <c r="L118" s="7"/>
    </row>
    <row r="119" spans="1:12">
      <c r="A119" s="2"/>
      <c r="B119" s="2"/>
      <c r="C119" s="2"/>
      <c r="D119" s="2"/>
      <c r="E119" s="2"/>
      <c r="F119" s="2"/>
      <c r="G119" s="2"/>
      <c r="H119" s="7"/>
      <c r="I119" s="2"/>
      <c r="J119" s="2"/>
      <c r="K119" s="7"/>
      <c r="L119" s="7"/>
    </row>
    <row r="120" spans="1:12">
      <c r="A120" s="2"/>
      <c r="B120" s="2"/>
      <c r="C120" s="2"/>
      <c r="D120" s="2"/>
      <c r="E120" s="2"/>
      <c r="F120" s="2"/>
      <c r="G120" s="2"/>
      <c r="H120" s="7"/>
      <c r="I120" s="2"/>
      <c r="J120" s="2"/>
      <c r="K120" s="7"/>
      <c r="L120" s="7"/>
    </row>
    <row r="121" spans="1:12">
      <c r="A121" s="2"/>
      <c r="B121" s="2"/>
      <c r="C121" s="2"/>
      <c r="D121" s="2"/>
      <c r="E121" s="2"/>
      <c r="F121" s="2"/>
      <c r="G121" s="2"/>
      <c r="H121" s="7"/>
      <c r="I121" s="2"/>
      <c r="J121" s="2"/>
      <c r="K121" s="7"/>
      <c r="L121" s="7"/>
    </row>
    <row r="122" spans="1:12">
      <c r="A122" s="2"/>
      <c r="B122" s="2"/>
      <c r="C122" s="2"/>
      <c r="D122" s="2"/>
      <c r="E122" s="2"/>
      <c r="F122" s="2"/>
      <c r="G122" s="2"/>
      <c r="H122" s="7"/>
      <c r="I122" s="2"/>
      <c r="J122" s="2"/>
      <c r="K122" s="7"/>
      <c r="L122" s="7"/>
    </row>
    <row r="123" spans="1:12">
      <c r="A123" s="2"/>
      <c r="B123" s="2"/>
      <c r="C123" s="2"/>
      <c r="D123" s="2"/>
      <c r="E123" s="2"/>
      <c r="F123" s="2"/>
      <c r="G123" s="2"/>
      <c r="H123" s="7"/>
      <c r="I123" s="2"/>
      <c r="J123" s="2"/>
      <c r="K123" s="7"/>
      <c r="L123" s="7"/>
    </row>
    <row r="124" spans="1:12">
      <c r="A124" s="2"/>
      <c r="B124" s="2"/>
      <c r="C124" s="2"/>
      <c r="D124" s="2"/>
      <c r="E124" s="2"/>
      <c r="F124" s="2"/>
      <c r="G124" s="2"/>
      <c r="H124" s="7"/>
      <c r="I124" s="2"/>
      <c r="J124" s="2"/>
      <c r="K124" s="7"/>
      <c r="L124" s="7"/>
    </row>
    <row r="125" spans="1:12">
      <c r="A125" s="2"/>
      <c r="B125" s="2"/>
      <c r="C125" s="2"/>
      <c r="D125" s="2"/>
      <c r="E125" s="2"/>
      <c r="F125" s="2"/>
      <c r="G125" s="2"/>
      <c r="H125" s="7"/>
      <c r="I125" s="2"/>
      <c r="J125" s="2"/>
      <c r="K125" s="7"/>
      <c r="L125" s="7"/>
    </row>
    <row r="126" spans="1:12">
      <c r="A126" s="2"/>
      <c r="B126" s="2"/>
      <c r="C126" s="2"/>
      <c r="D126" s="2"/>
      <c r="E126" s="2"/>
      <c r="F126" s="2"/>
      <c r="G126" s="2"/>
      <c r="H126" s="7"/>
      <c r="I126" s="2"/>
      <c r="J126" s="2"/>
      <c r="K126" s="7"/>
      <c r="L126" s="7"/>
    </row>
    <row r="127" spans="1:12">
      <c r="A127" s="2"/>
      <c r="B127" s="2"/>
      <c r="C127" s="2"/>
      <c r="D127" s="2"/>
      <c r="E127" s="2"/>
      <c r="F127" s="2"/>
      <c r="G127" s="2"/>
      <c r="H127" s="7"/>
      <c r="I127" s="2"/>
      <c r="J127" s="2"/>
      <c r="K127" s="7"/>
      <c r="L127" s="7"/>
    </row>
    <row r="128" spans="1:12">
      <c r="A128" s="2"/>
      <c r="B128" s="2"/>
      <c r="C128" s="2"/>
      <c r="D128" s="2"/>
      <c r="E128" s="2"/>
      <c r="F128" s="2"/>
      <c r="G128" s="2"/>
      <c r="H128" s="7"/>
      <c r="I128" s="2"/>
      <c r="J128" s="2"/>
      <c r="K128" s="7"/>
      <c r="L128" s="7"/>
    </row>
    <row r="129" spans="1:12">
      <c r="A129" s="2"/>
      <c r="B129" s="2"/>
      <c r="C129" s="2"/>
      <c r="D129" s="2"/>
      <c r="E129" s="2"/>
      <c r="F129" s="2"/>
      <c r="G129" s="2"/>
      <c r="H129" s="7"/>
      <c r="I129" s="2"/>
      <c r="J129" s="2"/>
      <c r="K129" s="7"/>
      <c r="L129" s="7"/>
    </row>
    <row r="130" spans="1:12">
      <c r="A130" s="2"/>
      <c r="B130" s="2"/>
      <c r="C130" s="2"/>
      <c r="D130" s="2"/>
      <c r="E130" s="2"/>
      <c r="F130" s="2"/>
      <c r="G130" s="2"/>
      <c r="H130" s="7"/>
      <c r="I130" s="2"/>
      <c r="J130" s="2"/>
      <c r="K130" s="7"/>
      <c r="L130" s="7"/>
    </row>
    <row r="131" spans="1:12">
      <c r="A131" s="2"/>
      <c r="B131" s="2"/>
      <c r="C131" s="2"/>
      <c r="D131" s="2"/>
      <c r="E131" s="2"/>
      <c r="F131" s="2"/>
      <c r="G131" s="2"/>
      <c r="H131" s="7"/>
      <c r="I131" s="2"/>
      <c r="J131" s="2"/>
      <c r="K131" s="7"/>
      <c r="L131" s="7"/>
    </row>
    <row r="132" spans="1:12">
      <c r="A132" s="2"/>
      <c r="B132" s="2"/>
      <c r="C132" s="2"/>
      <c r="D132" s="2"/>
      <c r="E132" s="2"/>
      <c r="F132" s="2"/>
      <c r="G132" s="2"/>
      <c r="H132" s="7"/>
      <c r="I132" s="2"/>
      <c r="J132" s="2"/>
      <c r="K132" s="7"/>
      <c r="L132" s="7"/>
    </row>
    <row r="133" spans="1:12">
      <c r="A133" s="2"/>
      <c r="B133" s="2"/>
      <c r="C133" s="2"/>
      <c r="D133" s="2"/>
      <c r="E133" s="2"/>
      <c r="F133" s="2"/>
      <c r="G133" s="2"/>
      <c r="H133" s="7"/>
      <c r="I133" s="2"/>
      <c r="J133" s="2"/>
      <c r="K133" s="7"/>
      <c r="L133" s="7"/>
    </row>
    <row r="134" spans="1:12">
      <c r="A134" s="2"/>
      <c r="B134" s="2"/>
      <c r="C134" s="2"/>
      <c r="D134" s="2"/>
      <c r="E134" s="2"/>
      <c r="F134" s="2"/>
      <c r="G134" s="2"/>
      <c r="H134" s="7"/>
      <c r="I134" s="2"/>
      <c r="J134" s="2"/>
      <c r="K134" s="7"/>
      <c r="L134" s="7"/>
    </row>
    <row r="135" spans="1:12">
      <c r="A135" s="2"/>
      <c r="B135" s="2"/>
      <c r="C135" s="2"/>
      <c r="D135" s="2"/>
      <c r="E135" s="2"/>
      <c r="F135" s="2"/>
      <c r="G135" s="2"/>
      <c r="H135" s="7"/>
      <c r="I135" s="2"/>
      <c r="J135" s="2"/>
      <c r="K135" s="7"/>
      <c r="L135" s="7"/>
    </row>
    <row r="136" spans="1:12">
      <c r="A136" s="2"/>
      <c r="B136" s="2"/>
      <c r="C136" s="2"/>
      <c r="D136" s="2"/>
      <c r="E136" s="2"/>
      <c r="F136" s="2"/>
      <c r="G136" s="2"/>
      <c r="H136" s="7"/>
      <c r="I136" s="2"/>
      <c r="J136" s="2"/>
      <c r="K136" s="7"/>
      <c r="L136" s="7"/>
    </row>
    <row r="137" spans="1:12">
      <c r="A137" s="2"/>
      <c r="B137" s="2"/>
      <c r="C137" s="2"/>
      <c r="D137" s="2"/>
      <c r="E137" s="2"/>
      <c r="F137" s="2"/>
      <c r="G137" s="2"/>
      <c r="H137" s="7"/>
      <c r="I137" s="2"/>
      <c r="J137" s="2"/>
      <c r="K137" s="7"/>
      <c r="L137" s="7"/>
    </row>
    <row r="138" spans="1:12">
      <c r="A138" s="2"/>
      <c r="B138" s="2"/>
      <c r="C138" s="2"/>
      <c r="D138" s="2"/>
      <c r="E138" s="2"/>
      <c r="F138" s="2"/>
      <c r="G138" s="2"/>
      <c r="H138" s="7"/>
      <c r="I138" s="2"/>
      <c r="J138" s="2"/>
      <c r="K138" s="7"/>
      <c r="L138" s="7"/>
    </row>
    <row r="139" spans="1:12">
      <c r="A139" s="2"/>
      <c r="B139" s="2"/>
      <c r="C139" s="2"/>
      <c r="D139" s="2"/>
      <c r="E139" s="2"/>
      <c r="F139" s="2"/>
      <c r="G139" s="2"/>
      <c r="H139" s="7"/>
      <c r="I139" s="2"/>
      <c r="J139" s="2"/>
      <c r="K139" s="7"/>
      <c r="L139" s="7"/>
    </row>
    <row r="140" spans="1:12">
      <c r="A140" s="2"/>
      <c r="B140" s="2"/>
      <c r="C140" s="2"/>
      <c r="D140" s="2"/>
      <c r="E140" s="2"/>
      <c r="F140" s="2"/>
      <c r="G140" s="2"/>
      <c r="H140" s="7"/>
      <c r="I140" s="2"/>
      <c r="J140" s="2"/>
      <c r="K140" s="7"/>
      <c r="L140" s="7"/>
    </row>
    <row r="141" spans="1:12">
      <c r="A141" s="2"/>
      <c r="B141" s="2"/>
      <c r="C141" s="2"/>
      <c r="D141" s="2"/>
      <c r="E141" s="2"/>
      <c r="F141" s="2"/>
      <c r="G141" s="2"/>
      <c r="H141" s="7"/>
      <c r="I141" s="2"/>
      <c r="J141" s="2"/>
      <c r="K141" s="7"/>
      <c r="L141" s="7"/>
    </row>
    <row r="142" spans="1:12">
      <c r="A142" s="2"/>
      <c r="B142" s="2"/>
      <c r="C142" s="2"/>
      <c r="D142" s="2"/>
      <c r="E142" s="2"/>
      <c r="F142" s="2"/>
      <c r="G142" s="2"/>
      <c r="H142" s="7"/>
      <c r="I142" s="2"/>
      <c r="J142" s="2"/>
      <c r="K142" s="7"/>
      <c r="L142" s="7"/>
    </row>
    <row r="143" spans="1:12">
      <c r="A143" s="2"/>
      <c r="B143" s="2"/>
      <c r="C143" s="2"/>
      <c r="D143" s="2"/>
      <c r="E143" s="2"/>
      <c r="F143" s="2"/>
      <c r="G143" s="2"/>
      <c r="H143" s="7"/>
      <c r="I143" s="2"/>
      <c r="J143" s="2"/>
      <c r="K143" s="7"/>
      <c r="L143" s="7"/>
    </row>
    <row r="144" spans="1:12">
      <c r="A144" s="2"/>
      <c r="B144" s="2"/>
      <c r="C144" s="2"/>
      <c r="D144" s="2"/>
      <c r="E144" s="2"/>
      <c r="F144" s="2"/>
      <c r="G144" s="2"/>
      <c r="H144" s="7"/>
      <c r="I144" s="2"/>
      <c r="J144" s="2"/>
      <c r="K144" s="7"/>
      <c r="L144" s="7"/>
    </row>
    <row r="145" spans="1:12">
      <c r="A145" s="2"/>
      <c r="B145" s="2"/>
      <c r="C145" s="2"/>
      <c r="D145" s="2"/>
      <c r="E145" s="2"/>
      <c r="F145" s="2"/>
      <c r="G145" s="2"/>
      <c r="H145" s="7"/>
      <c r="I145" s="2"/>
      <c r="J145" s="2"/>
      <c r="K145" s="7"/>
      <c r="L145" s="7"/>
    </row>
    <row r="146" spans="1:12">
      <c r="A146" s="2"/>
      <c r="B146" s="2"/>
      <c r="C146" s="2"/>
      <c r="D146" s="2"/>
      <c r="E146" s="2"/>
      <c r="F146" s="2"/>
      <c r="G146" s="2"/>
      <c r="H146" s="7"/>
      <c r="I146" s="2"/>
      <c r="J146" s="2"/>
      <c r="K146" s="7"/>
      <c r="L146" s="7"/>
    </row>
    <row r="147" spans="1:12">
      <c r="A147" s="2"/>
      <c r="B147" s="2"/>
      <c r="C147" s="2"/>
      <c r="D147" s="2"/>
      <c r="E147" s="2"/>
      <c r="F147" s="2"/>
      <c r="G147" s="2"/>
      <c r="H147" s="7"/>
      <c r="I147" s="2"/>
      <c r="J147" s="2"/>
      <c r="K147" s="7"/>
      <c r="L147" s="7"/>
    </row>
    <row r="148" spans="1:12">
      <c r="A148" s="2"/>
      <c r="B148" s="2"/>
      <c r="C148" s="2"/>
      <c r="D148" s="2"/>
      <c r="E148" s="2"/>
      <c r="F148" s="2"/>
      <c r="G148" s="2"/>
      <c r="H148" s="7"/>
      <c r="I148" s="2"/>
      <c r="J148" s="2"/>
      <c r="K148" s="7"/>
      <c r="L148" s="7"/>
    </row>
    <row r="149" spans="1:12">
      <c r="A149" s="2"/>
      <c r="B149" s="2"/>
      <c r="C149" s="2"/>
      <c r="D149" s="2"/>
      <c r="E149" s="2"/>
      <c r="F149" s="2"/>
      <c r="G149" s="2"/>
      <c r="H149" s="7"/>
      <c r="I149" s="2"/>
      <c r="J149" s="2"/>
      <c r="K149" s="7"/>
      <c r="L149" s="7"/>
    </row>
    <row r="150" spans="1:12">
      <c r="A150" s="2"/>
      <c r="B150" s="2"/>
      <c r="C150" s="2"/>
      <c r="D150" s="2"/>
      <c r="E150" s="2"/>
      <c r="F150" s="2"/>
      <c r="G150" s="2"/>
      <c r="H150" s="7"/>
      <c r="I150" s="2"/>
      <c r="J150" s="2"/>
      <c r="K150" s="7"/>
      <c r="L150" s="7"/>
    </row>
    <row r="151" spans="1:12">
      <c r="A151" s="2"/>
      <c r="B151" s="2"/>
      <c r="C151" s="2"/>
      <c r="D151" s="2"/>
      <c r="E151" s="2"/>
      <c r="F151" s="2"/>
      <c r="G151" s="2"/>
      <c r="H151" s="7"/>
      <c r="I151" s="2"/>
      <c r="J151" s="2"/>
      <c r="K151" s="7"/>
      <c r="L151" s="7"/>
    </row>
    <row r="152" spans="1:12">
      <c r="A152" s="2"/>
      <c r="B152" s="2"/>
      <c r="C152" s="2"/>
      <c r="D152" s="2"/>
      <c r="E152" s="2"/>
      <c r="F152" s="2"/>
      <c r="G152" s="2"/>
      <c r="H152" s="7"/>
      <c r="I152" s="2"/>
      <c r="J152" s="2"/>
      <c r="K152" s="7"/>
      <c r="L152" s="7"/>
    </row>
    <row r="153" spans="1:12">
      <c r="A153" s="2"/>
      <c r="B153" s="2"/>
      <c r="C153" s="2"/>
      <c r="D153" s="2"/>
      <c r="E153" s="2"/>
      <c r="F153" s="2"/>
      <c r="G153" s="2"/>
      <c r="H153" s="7"/>
      <c r="I153" s="2"/>
      <c r="J153" s="2"/>
      <c r="K153" s="7"/>
      <c r="L153" s="7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"/>
      <c r="L154" s="7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"/>
      <c r="L155" s="7"/>
    </row>
    <row r="156" spans="1:12">
      <c r="K156" s="5"/>
      <c r="L156" s="5"/>
    </row>
    <row r="157" spans="1:12">
      <c r="K157" s="5"/>
      <c r="L157" s="5"/>
    </row>
    <row r="158" spans="1:12">
      <c r="K158" s="5"/>
      <c r="L158" s="5"/>
    </row>
    <row r="159" spans="1:12">
      <c r="K159" s="5"/>
      <c r="L159" s="5"/>
    </row>
    <row r="160" spans="1:12">
      <c r="K160" s="5"/>
      <c r="L160" s="5"/>
    </row>
    <row r="161" spans="11:12">
      <c r="K161" s="5"/>
      <c r="L161" s="5"/>
    </row>
    <row r="162" spans="11:12">
      <c r="K162" s="5"/>
      <c r="L162" s="5"/>
    </row>
    <row r="163" spans="11:12">
      <c r="K163" s="5"/>
      <c r="L163" s="5"/>
    </row>
    <row r="164" spans="11:12">
      <c r="K164" s="5"/>
      <c r="L164" s="5"/>
    </row>
    <row r="165" spans="11:12">
      <c r="K165" s="5"/>
      <c r="L165" s="5"/>
    </row>
    <row r="166" spans="11:12">
      <c r="K166" s="5"/>
      <c r="L166" s="5"/>
    </row>
    <row r="167" spans="11:12">
      <c r="K167" s="5"/>
      <c r="L167" s="5"/>
    </row>
    <row r="168" spans="11:12">
      <c r="K168" s="5"/>
      <c r="L168" s="5"/>
    </row>
    <row r="169" spans="11:12">
      <c r="K169" s="5"/>
      <c r="L169" s="5"/>
    </row>
    <row r="170" spans="11:12">
      <c r="K170" s="5"/>
      <c r="L170" s="5"/>
    </row>
    <row r="171" spans="11:12">
      <c r="K171" s="5"/>
      <c r="L171" s="5"/>
    </row>
    <row r="172" spans="11:12">
      <c r="K172" s="5"/>
      <c r="L172" s="5"/>
    </row>
    <row r="173" spans="11:12">
      <c r="K173" s="5"/>
      <c r="L173" s="5"/>
    </row>
    <row r="174" spans="11:12">
      <c r="K174" s="5"/>
      <c r="L174" s="5"/>
    </row>
    <row r="175" spans="11:12">
      <c r="K175" s="5"/>
      <c r="L175" s="5"/>
    </row>
    <row r="176" spans="11:12">
      <c r="K176" s="5"/>
      <c r="L176" s="5"/>
    </row>
    <row r="177" spans="11:12">
      <c r="K177" s="5"/>
      <c r="L177" s="5"/>
    </row>
    <row r="178" spans="11:12">
      <c r="K178" s="5"/>
      <c r="L178" s="5"/>
    </row>
    <row r="179" spans="11:12">
      <c r="K179" s="5"/>
      <c r="L179" s="5"/>
    </row>
    <row r="180" spans="11:12">
      <c r="K180" s="5"/>
      <c r="L180" s="5"/>
    </row>
    <row r="181" spans="11:12">
      <c r="K181" s="5"/>
      <c r="L181" s="5"/>
    </row>
    <row r="182" spans="11:12">
      <c r="K182" s="5"/>
      <c r="L182" s="5"/>
    </row>
    <row r="183" spans="11:12">
      <c r="K183" s="5"/>
      <c r="L183" s="5"/>
    </row>
    <row r="184" spans="11:12">
      <c r="K184" s="5"/>
      <c r="L184" s="5"/>
    </row>
    <row r="185" spans="11:12">
      <c r="K185" s="5"/>
      <c r="L185" s="5"/>
    </row>
    <row r="186" spans="11:12">
      <c r="K186" s="5"/>
      <c r="L186" s="5"/>
    </row>
    <row r="187" spans="11:12">
      <c r="K187" s="5"/>
      <c r="L187" s="5"/>
    </row>
    <row r="188" spans="11:12">
      <c r="K188" s="5"/>
      <c r="L188" s="5"/>
    </row>
    <row r="189" spans="11:12">
      <c r="K189" s="5"/>
      <c r="L189" s="5"/>
    </row>
    <row r="190" spans="11:12">
      <c r="K190" s="5"/>
      <c r="L190" s="5"/>
    </row>
    <row r="191" spans="11:12">
      <c r="K191" s="5"/>
      <c r="L191" s="5"/>
    </row>
    <row r="192" spans="11:12">
      <c r="K192" s="5"/>
    </row>
    <row r="193" spans="11:11">
      <c r="K193" s="5"/>
    </row>
    <row r="194" spans="11:11">
      <c r="K194" s="5"/>
    </row>
    <row r="195" spans="11:11">
      <c r="K195" s="5"/>
    </row>
    <row r="196" spans="11:11">
      <c r="K196" s="5"/>
    </row>
    <row r="197" spans="11:11">
      <c r="K197" s="5"/>
    </row>
    <row r="198" spans="11:11">
      <c r="K198" s="5"/>
    </row>
    <row r="199" spans="11:11">
      <c r="K199" s="5"/>
    </row>
    <row r="200" spans="11:11">
      <c r="K200" s="5"/>
    </row>
    <row r="201" spans="11:11">
      <c r="K201" s="5"/>
    </row>
    <row r="202" spans="11:11">
      <c r="K202" s="5"/>
    </row>
    <row r="203" spans="11:11">
      <c r="K203" s="5"/>
    </row>
    <row r="204" spans="11:11">
      <c r="K204" s="5"/>
    </row>
    <row r="205" spans="11:11">
      <c r="K205" s="5"/>
    </row>
    <row r="206" spans="11:11">
      <c r="K206" s="5"/>
    </row>
    <row r="207" spans="11:11">
      <c r="K207" s="5"/>
    </row>
    <row r="208" spans="11:11">
      <c r="K208" s="5"/>
    </row>
    <row r="209" spans="11:11">
      <c r="K209" s="5"/>
    </row>
    <row r="210" spans="11:11">
      <c r="K210" s="5"/>
    </row>
    <row r="211" spans="11:11">
      <c r="K211" s="5"/>
    </row>
    <row r="212" spans="11:11">
      <c r="K212" s="5"/>
    </row>
    <row r="213" spans="11:11">
      <c r="K213" s="5"/>
    </row>
    <row r="214" spans="11:11">
      <c r="K214" s="5"/>
    </row>
    <row r="215" spans="11:11">
      <c r="K215" s="5"/>
    </row>
    <row r="216" spans="11:11">
      <c r="K216" s="5"/>
    </row>
    <row r="217" spans="11:11">
      <c r="K217" s="5"/>
    </row>
    <row r="218" spans="11:11">
      <c r="K218" s="5"/>
    </row>
    <row r="219" spans="11:11">
      <c r="K219" s="5"/>
    </row>
    <row r="220" spans="11:11">
      <c r="K220" s="5"/>
    </row>
    <row r="221" spans="11:11">
      <c r="K221" s="5"/>
    </row>
    <row r="222" spans="11:11">
      <c r="K222" s="5"/>
    </row>
    <row r="223" spans="11:11">
      <c r="K223" s="5"/>
    </row>
    <row r="224" spans="11:11">
      <c r="K224" s="5"/>
    </row>
    <row r="225" spans="11:11">
      <c r="K225" s="5"/>
    </row>
    <row r="226" spans="11:11">
      <c r="K226" s="5"/>
    </row>
    <row r="227" spans="11:11">
      <c r="K227" s="5"/>
    </row>
    <row r="228" spans="11:11">
      <c r="K228" s="5"/>
    </row>
    <row r="229" spans="11:11">
      <c r="K229" s="5"/>
    </row>
  </sheetData>
  <mergeCells count="93">
    <mergeCell ref="A91:A93"/>
    <mergeCell ref="E91:E93"/>
    <mergeCell ref="F91:F93"/>
    <mergeCell ref="A83:A88"/>
    <mergeCell ref="A89:A90"/>
    <mergeCell ref="E89:E90"/>
    <mergeCell ref="F89:F90"/>
    <mergeCell ref="I91:I92"/>
    <mergeCell ref="E59:E68"/>
    <mergeCell ref="I59:I67"/>
    <mergeCell ref="C89:C90"/>
    <mergeCell ref="B89:B90"/>
    <mergeCell ref="E83:E84"/>
    <mergeCell ref="F59:F68"/>
    <mergeCell ref="F83:F87"/>
    <mergeCell ref="I83:I87"/>
    <mergeCell ref="C83:C88"/>
    <mergeCell ref="B83:B88"/>
    <mergeCell ref="C91:C93"/>
    <mergeCell ref="B91:B93"/>
    <mergeCell ref="I89:I90"/>
    <mergeCell ref="I69:I78"/>
    <mergeCell ref="C59:C68"/>
    <mergeCell ref="B59:B68"/>
    <mergeCell ref="A59:A68"/>
    <mergeCell ref="B52:B54"/>
    <mergeCell ref="C52:C54"/>
    <mergeCell ref="A55:A57"/>
    <mergeCell ref="B55:B57"/>
    <mergeCell ref="C55:C57"/>
    <mergeCell ref="I19:I20"/>
    <mergeCell ref="A3:A4"/>
    <mergeCell ref="B3:B4"/>
    <mergeCell ref="C3:C4"/>
    <mergeCell ref="D3:D4"/>
    <mergeCell ref="E3:E4"/>
    <mergeCell ref="C6:C7"/>
    <mergeCell ref="E6:E7"/>
    <mergeCell ref="I6:I7"/>
    <mergeCell ref="A19:A20"/>
    <mergeCell ref="C9:C10"/>
    <mergeCell ref="E9:E10"/>
    <mergeCell ref="I9:I10"/>
    <mergeCell ref="B9:B10"/>
    <mergeCell ref="C19:C20"/>
    <mergeCell ref="E19:E20"/>
    <mergeCell ref="B1:L1"/>
    <mergeCell ref="G3:G4"/>
    <mergeCell ref="H3:H4"/>
    <mergeCell ref="I3:I4"/>
    <mergeCell ref="J3:L3"/>
    <mergeCell ref="F3:F4"/>
    <mergeCell ref="I30:I34"/>
    <mergeCell ref="A22:A24"/>
    <mergeCell ref="B22:B23"/>
    <mergeCell ref="C22:C24"/>
    <mergeCell ref="E22:E23"/>
    <mergeCell ref="I22:I23"/>
    <mergeCell ref="A30:A35"/>
    <mergeCell ref="B30:B35"/>
    <mergeCell ref="C30:C35"/>
    <mergeCell ref="E30:E34"/>
    <mergeCell ref="F30:F34"/>
    <mergeCell ref="B36:B41"/>
    <mergeCell ref="C36:C41"/>
    <mergeCell ref="E36:E40"/>
    <mergeCell ref="A36:A41"/>
    <mergeCell ref="I36:I40"/>
    <mergeCell ref="F36:F40"/>
    <mergeCell ref="E55:E57"/>
    <mergeCell ref="F55:F57"/>
    <mergeCell ref="I55:I56"/>
    <mergeCell ref="A42:A48"/>
    <mergeCell ref="B42:B48"/>
    <mergeCell ref="C42:C48"/>
    <mergeCell ref="E42:E47"/>
    <mergeCell ref="F42:F47"/>
    <mergeCell ref="I42:I47"/>
    <mergeCell ref="E52:E54"/>
    <mergeCell ref="F52:F54"/>
    <mergeCell ref="I52:I53"/>
    <mergeCell ref="A52:A54"/>
    <mergeCell ref="A69:A78"/>
    <mergeCell ref="B69:B78"/>
    <mergeCell ref="C69:C78"/>
    <mergeCell ref="E69:E78"/>
    <mergeCell ref="F69:F78"/>
    <mergeCell ref="I94:I95"/>
    <mergeCell ref="A94:A96"/>
    <mergeCell ref="B94:B96"/>
    <mergeCell ref="C94:C96"/>
    <mergeCell ref="E94:E96"/>
    <mergeCell ref="F94:F96"/>
  </mergeCells>
  <pageMargins left="0.51181102362204722" right="0.11811023622047245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1"/>
  <sheetViews>
    <sheetView topLeftCell="A19" workbookViewId="0">
      <selection activeCell="B21" sqref="B21:E21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1" max="11" width="9.42578125" bestFit="1" customWidth="1"/>
    <col min="12" max="12" width="9.5703125" bestFit="1" customWidth="1"/>
  </cols>
  <sheetData>
    <row r="1" spans="1:13" ht="18.75">
      <c r="B1" s="269" t="s">
        <v>191</v>
      </c>
      <c r="C1" s="269"/>
      <c r="D1" s="269"/>
      <c r="E1" s="269"/>
      <c r="F1" s="269"/>
      <c r="G1" s="269"/>
      <c r="H1" s="269"/>
      <c r="I1" s="269"/>
      <c r="J1" s="269"/>
      <c r="K1" s="270"/>
      <c r="L1" s="27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A3" s="271" t="s">
        <v>6</v>
      </c>
      <c r="B3" s="272" t="s">
        <v>0</v>
      </c>
      <c r="C3" s="272" t="s">
        <v>1</v>
      </c>
      <c r="D3" s="268" t="s">
        <v>2</v>
      </c>
      <c r="E3" s="268" t="s">
        <v>7</v>
      </c>
      <c r="F3" s="268" t="s">
        <v>9</v>
      </c>
      <c r="G3" s="272" t="s">
        <v>3</v>
      </c>
      <c r="H3" s="272" t="s">
        <v>4</v>
      </c>
      <c r="I3" s="268" t="s">
        <v>8</v>
      </c>
      <c r="J3" s="268" t="s">
        <v>10</v>
      </c>
      <c r="K3" s="268"/>
      <c r="L3" s="268"/>
    </row>
    <row r="4" spans="1:13">
      <c r="A4" s="252"/>
      <c r="B4" s="252"/>
      <c r="C4" s="252"/>
      <c r="D4" s="252"/>
      <c r="E4" s="252"/>
      <c r="F4" s="252"/>
      <c r="G4" s="252"/>
      <c r="H4" s="252"/>
      <c r="I4" s="252"/>
      <c r="J4" s="4" t="s">
        <v>3</v>
      </c>
      <c r="K4" s="4" t="s">
        <v>4</v>
      </c>
      <c r="L4" s="4" t="s">
        <v>5</v>
      </c>
    </row>
    <row r="5" spans="1:13">
      <c r="A5" s="4">
        <v>1</v>
      </c>
      <c r="B5" s="32">
        <v>2</v>
      </c>
      <c r="C5" s="4">
        <v>3</v>
      </c>
      <c r="D5" s="25">
        <v>4</v>
      </c>
      <c r="E5" s="4">
        <v>5</v>
      </c>
      <c r="F5" s="4">
        <v>6</v>
      </c>
      <c r="G5" s="4">
        <v>7</v>
      </c>
      <c r="H5" s="32">
        <v>8</v>
      </c>
      <c r="I5" s="4">
        <v>9</v>
      </c>
      <c r="J5" s="25">
        <v>10</v>
      </c>
      <c r="K5" s="4">
        <v>11</v>
      </c>
      <c r="L5" s="4">
        <v>12</v>
      </c>
    </row>
    <row r="6" spans="1:13" ht="63.75">
      <c r="A6" s="56" t="s">
        <v>12</v>
      </c>
      <c r="B6" s="193" t="s">
        <v>54</v>
      </c>
      <c r="C6" s="266" t="s">
        <v>52</v>
      </c>
      <c r="D6" s="287" t="s">
        <v>53</v>
      </c>
      <c r="E6" s="263" t="s">
        <v>92</v>
      </c>
      <c r="F6" s="12">
        <v>6500</v>
      </c>
      <c r="G6" s="34"/>
      <c r="H6" s="7"/>
      <c r="I6" s="82" t="s">
        <v>11</v>
      </c>
      <c r="J6" s="2"/>
      <c r="K6" s="41"/>
      <c r="L6" s="41"/>
    </row>
    <row r="7" spans="1:13">
      <c r="A7" s="26"/>
      <c r="B7" s="138"/>
      <c r="C7" s="273"/>
      <c r="D7" s="280"/>
      <c r="E7" s="264"/>
      <c r="F7" s="2"/>
      <c r="G7" s="29"/>
      <c r="H7" s="7"/>
      <c r="I7" s="82" t="s">
        <v>55</v>
      </c>
      <c r="J7" s="169">
        <v>4</v>
      </c>
      <c r="K7" s="116">
        <v>67.152000000000001</v>
      </c>
      <c r="L7" s="42">
        <f>J7*K7</f>
        <v>268.608</v>
      </c>
    </row>
    <row r="8" spans="1:13">
      <c r="A8" s="26"/>
      <c r="B8" s="138"/>
      <c r="C8" s="273"/>
      <c r="D8" s="280"/>
      <c r="E8" s="264"/>
      <c r="F8" s="2"/>
      <c r="G8" s="29"/>
      <c r="H8" s="7"/>
      <c r="I8" s="82" t="s">
        <v>83</v>
      </c>
      <c r="J8" s="169">
        <v>0</v>
      </c>
      <c r="K8" s="116">
        <v>0</v>
      </c>
      <c r="L8" s="42">
        <f t="shared" ref="L8" si="0">J8*K8</f>
        <v>0</v>
      </c>
    </row>
    <row r="9" spans="1:13">
      <c r="A9" s="26"/>
      <c r="B9" s="138"/>
      <c r="C9" s="273"/>
      <c r="D9" s="280"/>
      <c r="E9" s="264"/>
      <c r="F9" s="2"/>
      <c r="G9" s="29"/>
      <c r="H9" s="7"/>
      <c r="I9" s="82" t="s">
        <v>56</v>
      </c>
      <c r="J9" s="169">
        <v>6</v>
      </c>
      <c r="K9" s="116">
        <v>1.21</v>
      </c>
      <c r="L9" s="42">
        <v>7.25</v>
      </c>
    </row>
    <row r="10" spans="1:13">
      <c r="A10" s="26"/>
      <c r="B10" s="138"/>
      <c r="C10" s="273"/>
      <c r="D10" s="280"/>
      <c r="E10" s="264"/>
      <c r="F10" s="2"/>
      <c r="G10" s="29"/>
      <c r="H10" s="7"/>
      <c r="I10" s="82" t="s">
        <v>57</v>
      </c>
      <c r="J10" s="170">
        <v>1</v>
      </c>
      <c r="K10" s="42">
        <v>153.97</v>
      </c>
      <c r="L10" s="42">
        <v>153.97</v>
      </c>
    </row>
    <row r="11" spans="1:13">
      <c r="A11" s="26"/>
      <c r="B11" s="138"/>
      <c r="C11" s="273"/>
      <c r="D11" s="280"/>
      <c r="E11" s="264"/>
      <c r="F11" s="2"/>
      <c r="G11" s="29"/>
      <c r="H11" s="7"/>
      <c r="I11" s="82" t="s">
        <v>57</v>
      </c>
      <c r="J11" s="170">
        <v>1</v>
      </c>
      <c r="K11" s="42">
        <v>195.3</v>
      </c>
      <c r="L11" s="42">
        <v>195.3</v>
      </c>
    </row>
    <row r="12" spans="1:13">
      <c r="A12" s="27"/>
      <c r="B12" s="142"/>
      <c r="C12" s="96"/>
      <c r="D12" s="84"/>
      <c r="E12" s="68"/>
      <c r="F12" s="30"/>
      <c r="G12" s="30"/>
      <c r="H12" s="40"/>
      <c r="I12" s="65"/>
      <c r="J12" s="30"/>
      <c r="K12" s="43"/>
      <c r="L12" s="43">
        <f>L7+L8+L9+L10+L11</f>
        <v>625.12799999999993</v>
      </c>
      <c r="M12" s="138"/>
    </row>
    <row r="13" spans="1:13" ht="150">
      <c r="A13" s="31">
        <v>2</v>
      </c>
      <c r="B13" s="143" t="s">
        <v>58</v>
      </c>
      <c r="C13" s="33" t="s">
        <v>62</v>
      </c>
      <c r="D13" s="18" t="s">
        <v>59</v>
      </c>
      <c r="E13" s="94" t="s">
        <v>89</v>
      </c>
      <c r="F13" s="16">
        <v>15600</v>
      </c>
      <c r="G13" s="31">
        <v>12</v>
      </c>
      <c r="H13" s="16">
        <v>1300</v>
      </c>
      <c r="I13" s="65" t="s">
        <v>11</v>
      </c>
      <c r="J13" s="17">
        <v>1</v>
      </c>
      <c r="K13" s="44">
        <v>1300</v>
      </c>
      <c r="L13" s="81">
        <f t="shared" ref="L13:L14" si="1">J13*K13</f>
        <v>1300</v>
      </c>
    </row>
    <row r="14" spans="1:13" ht="63.75">
      <c r="A14" s="31">
        <v>3</v>
      </c>
      <c r="B14" s="144" t="s">
        <v>60</v>
      </c>
      <c r="C14" s="33" t="s">
        <v>61</v>
      </c>
      <c r="D14" s="18" t="s">
        <v>63</v>
      </c>
      <c r="E14" s="94" t="s">
        <v>90</v>
      </c>
      <c r="F14" s="66">
        <v>14496.12</v>
      </c>
      <c r="G14" s="33">
        <v>12</v>
      </c>
      <c r="H14" s="66">
        <v>1208.01</v>
      </c>
      <c r="I14" s="65" t="s">
        <v>11</v>
      </c>
      <c r="J14" s="18">
        <v>1</v>
      </c>
      <c r="K14" s="81">
        <v>1208.01</v>
      </c>
      <c r="L14" s="81">
        <f t="shared" si="1"/>
        <v>1208.01</v>
      </c>
    </row>
    <row r="15" spans="1:13" ht="63.75">
      <c r="A15" s="85">
        <v>4</v>
      </c>
      <c r="B15" s="144" t="s">
        <v>64</v>
      </c>
      <c r="C15" s="33" t="s">
        <v>65</v>
      </c>
      <c r="D15" s="18" t="s">
        <v>66</v>
      </c>
      <c r="E15" s="94" t="s">
        <v>91</v>
      </c>
      <c r="F15" s="66">
        <v>9738</v>
      </c>
      <c r="G15" s="85">
        <v>12</v>
      </c>
      <c r="H15" s="66">
        <v>826.2</v>
      </c>
      <c r="I15" s="65" t="s">
        <v>11</v>
      </c>
      <c r="J15" s="144">
        <v>1</v>
      </c>
      <c r="K15" s="81">
        <v>801</v>
      </c>
      <c r="L15" s="81">
        <v>801</v>
      </c>
    </row>
    <row r="16" spans="1:13" ht="63.75">
      <c r="A16" s="31">
        <v>5</v>
      </c>
      <c r="B16" s="143" t="s">
        <v>148</v>
      </c>
      <c r="C16" s="85" t="s">
        <v>68</v>
      </c>
      <c r="D16" s="18" t="s">
        <v>149</v>
      </c>
      <c r="E16" s="115" t="s">
        <v>150</v>
      </c>
      <c r="F16" s="16">
        <v>38400</v>
      </c>
      <c r="G16" s="31">
        <v>400</v>
      </c>
      <c r="H16" s="16">
        <v>96</v>
      </c>
      <c r="I16" s="65" t="s">
        <v>11</v>
      </c>
      <c r="J16" s="17">
        <v>12</v>
      </c>
      <c r="K16" s="44">
        <v>400</v>
      </c>
      <c r="L16" s="81">
        <v>4800</v>
      </c>
    </row>
    <row r="17" spans="1:12" ht="63.75">
      <c r="A17" s="31">
        <v>6</v>
      </c>
      <c r="B17" s="144" t="s">
        <v>213</v>
      </c>
      <c r="C17" s="85" t="s">
        <v>151</v>
      </c>
      <c r="D17" s="18" t="s">
        <v>214</v>
      </c>
      <c r="E17" s="94" t="s">
        <v>215</v>
      </c>
      <c r="F17" s="16">
        <v>578.34</v>
      </c>
      <c r="G17" s="31">
        <v>1</v>
      </c>
      <c r="H17" s="16">
        <v>578.34</v>
      </c>
      <c r="I17" s="65" t="s">
        <v>11</v>
      </c>
      <c r="J17" s="17">
        <v>1</v>
      </c>
      <c r="K17" s="44">
        <v>578.34</v>
      </c>
      <c r="L17" s="81">
        <v>578.34</v>
      </c>
    </row>
    <row r="18" spans="1:12" ht="63.75">
      <c r="A18" s="31">
        <v>7</v>
      </c>
      <c r="B18" s="144" t="s">
        <v>192</v>
      </c>
      <c r="C18" s="85" t="s">
        <v>193</v>
      </c>
      <c r="D18" s="18" t="s">
        <v>194</v>
      </c>
      <c r="E18" s="94" t="s">
        <v>202</v>
      </c>
      <c r="F18" s="16">
        <v>220</v>
      </c>
      <c r="G18" s="31">
        <v>1</v>
      </c>
      <c r="H18" s="16">
        <v>220</v>
      </c>
      <c r="I18" s="65" t="s">
        <v>11</v>
      </c>
      <c r="J18" s="17">
        <v>1</v>
      </c>
      <c r="K18" s="44">
        <v>220</v>
      </c>
      <c r="L18" s="81">
        <v>220</v>
      </c>
    </row>
    <row r="19" spans="1:12" ht="75">
      <c r="A19" s="31">
        <v>8</v>
      </c>
      <c r="B19" s="94" t="s">
        <v>195</v>
      </c>
      <c r="C19" s="85" t="s">
        <v>196</v>
      </c>
      <c r="D19" s="85" t="s">
        <v>197</v>
      </c>
      <c r="E19" s="94" t="s">
        <v>198</v>
      </c>
      <c r="F19" s="86">
        <v>3878</v>
      </c>
      <c r="G19" s="31">
        <v>5</v>
      </c>
      <c r="H19" s="86">
        <v>775.6</v>
      </c>
      <c r="I19" s="65" t="s">
        <v>11</v>
      </c>
      <c r="J19" s="184">
        <v>5</v>
      </c>
      <c r="K19" s="44">
        <v>775.6</v>
      </c>
      <c r="L19" s="81">
        <v>3878</v>
      </c>
    </row>
    <row r="20" spans="1:12" ht="90">
      <c r="A20" s="31">
        <v>9</v>
      </c>
      <c r="B20" s="144" t="s">
        <v>199</v>
      </c>
      <c r="C20" s="85" t="s">
        <v>200</v>
      </c>
      <c r="D20" s="18" t="s">
        <v>201</v>
      </c>
      <c r="E20" s="94" t="s">
        <v>203</v>
      </c>
      <c r="F20" s="16">
        <v>291</v>
      </c>
      <c r="G20" s="31">
        <v>1</v>
      </c>
      <c r="H20" s="16">
        <v>291</v>
      </c>
      <c r="I20" s="65" t="s">
        <v>11</v>
      </c>
      <c r="J20" s="143">
        <v>1</v>
      </c>
      <c r="K20" s="44">
        <v>291</v>
      </c>
      <c r="L20" s="81">
        <v>291</v>
      </c>
    </row>
    <row r="21" spans="1:12" ht="90">
      <c r="A21" s="31">
        <v>10</v>
      </c>
      <c r="B21" s="144" t="s">
        <v>199</v>
      </c>
      <c r="C21" s="94" t="s">
        <v>200</v>
      </c>
      <c r="D21" s="144" t="s">
        <v>204</v>
      </c>
      <c r="E21" s="94" t="s">
        <v>205</v>
      </c>
      <c r="F21" s="16">
        <v>1053.79</v>
      </c>
      <c r="G21" s="31">
        <v>4565.8100000000004</v>
      </c>
      <c r="H21" s="16">
        <v>0.23080000000000001</v>
      </c>
      <c r="I21" s="65" t="s">
        <v>11</v>
      </c>
      <c r="J21" s="31">
        <v>4565.8100000000004</v>
      </c>
      <c r="K21" s="31">
        <v>0.23080000000000001</v>
      </c>
      <c r="L21" s="81">
        <v>1053.79</v>
      </c>
    </row>
    <row r="22" spans="1:12" ht="63.75">
      <c r="A22" s="31">
        <v>11</v>
      </c>
      <c r="B22" s="144" t="s">
        <v>206</v>
      </c>
      <c r="C22" s="85" t="s">
        <v>207</v>
      </c>
      <c r="D22" s="18" t="s">
        <v>67</v>
      </c>
      <c r="E22" s="94" t="s">
        <v>208</v>
      </c>
      <c r="F22" s="16">
        <v>5600</v>
      </c>
      <c r="G22" s="31">
        <v>3730000</v>
      </c>
      <c r="H22" s="16">
        <v>0.15</v>
      </c>
      <c r="I22" s="65" t="s">
        <v>11</v>
      </c>
      <c r="J22" s="143">
        <v>0.15</v>
      </c>
      <c r="K22" s="44">
        <v>860066.66</v>
      </c>
      <c r="L22" s="81">
        <v>1290.0999999999999</v>
      </c>
    </row>
    <row r="23" spans="1:12" ht="63.75">
      <c r="A23" s="31">
        <v>12</v>
      </c>
      <c r="B23" s="144" t="s">
        <v>216</v>
      </c>
      <c r="C23" s="85" t="s">
        <v>217</v>
      </c>
      <c r="D23" s="18" t="s">
        <v>218</v>
      </c>
      <c r="E23" s="94" t="s">
        <v>219</v>
      </c>
      <c r="F23" s="16">
        <v>1060</v>
      </c>
      <c r="G23" s="31">
        <v>4</v>
      </c>
      <c r="H23" s="16">
        <v>265</v>
      </c>
      <c r="I23" s="65" t="s">
        <v>11</v>
      </c>
      <c r="J23" s="143">
        <v>4</v>
      </c>
      <c r="K23" s="44">
        <v>265</v>
      </c>
      <c r="L23" s="81">
        <v>1060</v>
      </c>
    </row>
    <row r="24" spans="1:12" ht="63.75">
      <c r="A24" s="31">
        <v>13</v>
      </c>
      <c r="B24" s="144" t="s">
        <v>209</v>
      </c>
      <c r="C24" s="94" t="s">
        <v>210</v>
      </c>
      <c r="D24" s="144" t="s">
        <v>211</v>
      </c>
      <c r="E24" s="94" t="s">
        <v>212</v>
      </c>
      <c r="F24" s="191">
        <v>500</v>
      </c>
      <c r="G24" s="184">
        <v>1</v>
      </c>
      <c r="H24" s="191">
        <v>500</v>
      </c>
      <c r="I24" s="192" t="s">
        <v>11</v>
      </c>
      <c r="J24" s="143">
        <v>1</v>
      </c>
      <c r="K24" s="44">
        <v>500</v>
      </c>
      <c r="L24" s="81">
        <v>500</v>
      </c>
    </row>
    <row r="25" spans="1:12">
      <c r="A25" s="110"/>
      <c r="B25" s="110"/>
      <c r="C25" s="111"/>
      <c r="D25" s="111"/>
      <c r="E25" s="112"/>
      <c r="F25" s="113"/>
      <c r="G25" s="110"/>
      <c r="H25" s="113"/>
      <c r="I25" s="114"/>
      <c r="J25" s="110"/>
      <c r="K25" s="76"/>
      <c r="L25" s="117"/>
    </row>
    <row r="26" spans="1:12">
      <c r="A26" s="2"/>
      <c r="B26" s="2"/>
      <c r="C26" s="2"/>
      <c r="D26" s="2"/>
      <c r="E26" s="2"/>
      <c r="F26" s="2"/>
      <c r="G26" s="2"/>
      <c r="H26" s="7"/>
      <c r="I26" s="97" t="s">
        <v>93</v>
      </c>
      <c r="J26" s="2"/>
      <c r="K26" s="116"/>
      <c r="L26" s="155">
        <f>L12+L13+L14+L15+L16+L17+L18+L19+L20+L21+L22+L23+L24</f>
        <v>17605.368000000002</v>
      </c>
    </row>
    <row r="27" spans="1:12">
      <c r="A27" s="2"/>
      <c r="B27" s="2"/>
      <c r="C27" s="2"/>
      <c r="D27" s="2"/>
      <c r="E27" s="2"/>
      <c r="F27" s="2"/>
      <c r="G27" s="2"/>
      <c r="H27" s="7"/>
      <c r="I27" s="2"/>
      <c r="J27" s="2"/>
      <c r="K27" s="116"/>
      <c r="L27" s="116"/>
    </row>
    <row r="28" spans="1:12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2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>
      <c r="A66" s="2"/>
      <c r="B66" s="2"/>
      <c r="C66" s="2"/>
      <c r="D66" s="2"/>
      <c r="E66" s="2"/>
      <c r="F66" s="2"/>
      <c r="G66" s="2"/>
      <c r="H66" s="2"/>
      <c r="I66" s="2"/>
      <c r="J66" s="2"/>
      <c r="K66" s="7"/>
      <c r="L66" s="7"/>
    </row>
    <row r="67" spans="1:12">
      <c r="A67" s="2"/>
      <c r="B67" s="2"/>
      <c r="C67" s="2"/>
      <c r="D67" s="2"/>
      <c r="E67" s="2"/>
      <c r="F67" s="2"/>
      <c r="G67" s="2"/>
      <c r="H67" s="2"/>
      <c r="I67" s="2"/>
      <c r="J67" s="2"/>
      <c r="K67" s="7"/>
      <c r="L67" s="7"/>
    </row>
    <row r="68" spans="1:12">
      <c r="K68" s="5"/>
      <c r="L68" s="5"/>
    </row>
    <row r="69" spans="1:12">
      <c r="K69" s="5"/>
      <c r="L69" s="5"/>
    </row>
    <row r="70" spans="1:12">
      <c r="K70" s="5"/>
      <c r="L70" s="5"/>
    </row>
    <row r="71" spans="1:12">
      <c r="K71" s="5"/>
      <c r="L71" s="5"/>
    </row>
    <row r="72" spans="1:12">
      <c r="K72" s="5"/>
      <c r="L72" s="5"/>
    </row>
    <row r="73" spans="1:12">
      <c r="K73" s="5"/>
      <c r="L73" s="5"/>
    </row>
    <row r="74" spans="1:12">
      <c r="K74" s="5"/>
      <c r="L74" s="5"/>
    </row>
    <row r="75" spans="1:12">
      <c r="K75" s="5"/>
      <c r="L75" s="5"/>
    </row>
    <row r="76" spans="1:12">
      <c r="K76" s="5"/>
      <c r="L76" s="5"/>
    </row>
    <row r="77" spans="1:12">
      <c r="K77" s="5"/>
      <c r="L77" s="5"/>
    </row>
    <row r="78" spans="1:12">
      <c r="K78" s="5"/>
      <c r="L78" s="5"/>
    </row>
    <row r="79" spans="1:12">
      <c r="K79" s="5"/>
      <c r="L79" s="5"/>
    </row>
    <row r="80" spans="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  <c r="L91" s="5"/>
    </row>
    <row r="92" spans="11:12">
      <c r="K92" s="5"/>
      <c r="L92" s="5"/>
    </row>
    <row r="93" spans="11:12">
      <c r="K93" s="5"/>
      <c r="L93" s="5"/>
    </row>
    <row r="94" spans="11:12">
      <c r="K94" s="5"/>
      <c r="L94" s="5"/>
    </row>
    <row r="95" spans="11:12">
      <c r="K95" s="5"/>
      <c r="L95" s="5"/>
    </row>
    <row r="96" spans="11:12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  <c r="L101" s="5"/>
    </row>
    <row r="102" spans="11:12">
      <c r="K102" s="5"/>
      <c r="L102" s="5"/>
    </row>
    <row r="103" spans="11:12">
      <c r="K103" s="5"/>
      <c r="L103" s="5"/>
    </row>
    <row r="104" spans="11:12">
      <c r="K104" s="5"/>
    </row>
    <row r="105" spans="11:12">
      <c r="K105" s="5"/>
    </row>
    <row r="106" spans="11:12">
      <c r="K106" s="5"/>
    </row>
    <row r="107" spans="11:12">
      <c r="K107" s="5"/>
    </row>
    <row r="108" spans="11:12">
      <c r="K108" s="5"/>
    </row>
    <row r="109" spans="11:12">
      <c r="K109" s="5"/>
    </row>
    <row r="110" spans="11:12">
      <c r="K110" s="5"/>
    </row>
    <row r="111" spans="11:12">
      <c r="K111" s="5"/>
    </row>
    <row r="112" spans="11:12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  <row r="141" spans="11:11">
      <c r="K141" s="5"/>
    </row>
  </sheetData>
  <mergeCells count="14">
    <mergeCell ref="C6:C11"/>
    <mergeCell ref="D6:D11"/>
    <mergeCell ref="E6:E11"/>
    <mergeCell ref="A3:A4"/>
    <mergeCell ref="B3:B4"/>
    <mergeCell ref="C3:C4"/>
    <mergeCell ref="D3:D4"/>
    <mergeCell ref="E3:E4"/>
    <mergeCell ref="J3:L3"/>
    <mergeCell ref="B1:L1"/>
    <mergeCell ref="F3:F4"/>
    <mergeCell ref="G3:G4"/>
    <mergeCell ref="H3:H4"/>
    <mergeCell ref="I3:I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workbookViewId="0">
      <selection activeCell="M12" sqref="M12"/>
    </sheetView>
  </sheetViews>
  <sheetFormatPr defaultRowHeight="15"/>
  <cols>
    <col min="1" max="1" width="3.85546875" customWidth="1"/>
    <col min="2" max="2" width="21.28515625" customWidth="1"/>
    <col min="3" max="3" width="18.28515625" customWidth="1"/>
    <col min="4" max="4" width="15" customWidth="1"/>
    <col min="5" max="5" width="8.7109375" customWidth="1"/>
    <col min="6" max="6" width="9.5703125" customWidth="1"/>
    <col min="7" max="7" width="7.42578125" customWidth="1"/>
    <col min="8" max="8" width="9" customWidth="1"/>
    <col min="9" max="9" width="19.85546875" customWidth="1"/>
    <col min="10" max="10" width="8.5703125" customWidth="1"/>
    <col min="12" max="12" width="11" customWidth="1"/>
  </cols>
  <sheetData>
    <row r="1" spans="1:14" ht="18.75">
      <c r="B1" s="269" t="s">
        <v>190</v>
      </c>
      <c r="C1" s="269"/>
      <c r="D1" s="269"/>
      <c r="E1" s="269"/>
      <c r="F1" s="269"/>
      <c r="G1" s="269"/>
      <c r="H1" s="269"/>
      <c r="I1" s="269"/>
      <c r="J1" s="269"/>
      <c r="K1" s="270"/>
      <c r="L1" s="270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271" t="s">
        <v>6</v>
      </c>
      <c r="B3" s="272" t="s">
        <v>0</v>
      </c>
      <c r="C3" s="272" t="s">
        <v>1</v>
      </c>
      <c r="D3" s="268" t="s">
        <v>2</v>
      </c>
      <c r="E3" s="268" t="s">
        <v>7</v>
      </c>
      <c r="F3" s="268" t="s">
        <v>9</v>
      </c>
      <c r="G3" s="272" t="s">
        <v>3</v>
      </c>
      <c r="H3" s="272" t="s">
        <v>4</v>
      </c>
      <c r="I3" s="268" t="s">
        <v>8</v>
      </c>
      <c r="J3" s="268" t="s">
        <v>10</v>
      </c>
      <c r="K3" s="268"/>
      <c r="L3" s="268"/>
    </row>
    <row r="4" spans="1:14">
      <c r="A4" s="252"/>
      <c r="B4" s="252"/>
      <c r="C4" s="252"/>
      <c r="D4" s="252"/>
      <c r="E4" s="252"/>
      <c r="F4" s="252"/>
      <c r="G4" s="252"/>
      <c r="H4" s="252"/>
      <c r="I4" s="252"/>
      <c r="J4" s="4" t="s">
        <v>3</v>
      </c>
      <c r="K4" s="4" t="s">
        <v>4</v>
      </c>
      <c r="L4" s="4" t="s">
        <v>5</v>
      </c>
    </row>
    <row r="5" spans="1:14">
      <c r="A5" s="4">
        <v>1</v>
      </c>
      <c r="B5" s="32">
        <v>2</v>
      </c>
      <c r="C5" s="4">
        <v>3</v>
      </c>
      <c r="D5" s="25">
        <v>4</v>
      </c>
      <c r="E5" s="4">
        <v>5</v>
      </c>
      <c r="F5" s="4">
        <v>6</v>
      </c>
      <c r="G5" s="4">
        <v>7</v>
      </c>
      <c r="H5" s="32">
        <v>8</v>
      </c>
      <c r="I5" s="4">
        <v>9</v>
      </c>
      <c r="J5" s="25">
        <v>10</v>
      </c>
      <c r="K5" s="4">
        <v>11</v>
      </c>
      <c r="L5" s="4">
        <v>12</v>
      </c>
    </row>
    <row r="6" spans="1:14" ht="45">
      <c r="A6" s="56" t="s">
        <v>12</v>
      </c>
      <c r="B6" s="55" t="s">
        <v>35</v>
      </c>
      <c r="C6" s="273" t="s">
        <v>36</v>
      </c>
      <c r="D6" s="49" t="s">
        <v>37</v>
      </c>
      <c r="E6" s="287" t="s">
        <v>94</v>
      </c>
      <c r="F6" s="51">
        <v>25300</v>
      </c>
      <c r="G6" s="34"/>
      <c r="H6" s="7"/>
      <c r="I6" s="278" t="s">
        <v>11</v>
      </c>
      <c r="J6" s="2"/>
      <c r="K6" s="36"/>
      <c r="L6" s="41"/>
    </row>
    <row r="7" spans="1:14">
      <c r="A7" s="26"/>
      <c r="C7" s="321"/>
      <c r="D7" s="48"/>
      <c r="E7" s="280"/>
      <c r="F7" s="2"/>
      <c r="G7" s="29">
        <v>2510</v>
      </c>
      <c r="H7" s="7">
        <v>13.18</v>
      </c>
      <c r="I7" s="278"/>
      <c r="J7" s="29">
        <v>165</v>
      </c>
      <c r="K7" s="7">
        <v>13.18</v>
      </c>
      <c r="L7" s="42">
        <f>J7*K7</f>
        <v>2174.6999999999998</v>
      </c>
      <c r="M7" s="98"/>
      <c r="N7" s="67"/>
    </row>
    <row r="8" spans="1:14">
      <c r="A8" s="26"/>
      <c r="C8" s="321"/>
      <c r="D8" s="48"/>
      <c r="E8" s="280"/>
      <c r="F8" s="2"/>
      <c r="G8" s="29">
        <v>2510</v>
      </c>
      <c r="H8" s="7">
        <v>5.57</v>
      </c>
      <c r="I8" s="278"/>
      <c r="J8" s="29">
        <v>165</v>
      </c>
      <c r="K8" s="7">
        <v>5.57</v>
      </c>
      <c r="L8" s="42">
        <f t="shared" ref="L8" si="0">J8*K8</f>
        <v>919.05000000000007</v>
      </c>
      <c r="N8" s="67"/>
    </row>
    <row r="9" spans="1:14">
      <c r="A9" s="27"/>
      <c r="B9" s="6"/>
      <c r="C9" s="27"/>
      <c r="D9" s="6"/>
      <c r="E9" s="27"/>
      <c r="F9" s="6"/>
      <c r="G9" s="27"/>
      <c r="H9" s="6"/>
      <c r="I9" s="30" t="s">
        <v>13</v>
      </c>
      <c r="J9" s="6"/>
      <c r="K9" s="38"/>
      <c r="L9" s="43">
        <f>SUM(L7:L8)</f>
        <v>3093.75</v>
      </c>
      <c r="N9" s="67"/>
    </row>
    <row r="10" spans="1:14" ht="35.25" customHeight="1">
      <c r="A10" s="28" t="s">
        <v>14</v>
      </c>
      <c r="B10" s="14" t="s">
        <v>38</v>
      </c>
      <c r="C10" s="287" t="s">
        <v>40</v>
      </c>
      <c r="D10" s="13" t="s">
        <v>41</v>
      </c>
      <c r="E10" s="289" t="s">
        <v>95</v>
      </c>
      <c r="F10" s="15">
        <v>305896</v>
      </c>
      <c r="G10" s="28">
        <v>125000</v>
      </c>
      <c r="H10" s="15">
        <v>2.4470000000000001</v>
      </c>
      <c r="I10" s="62" t="s">
        <v>39</v>
      </c>
      <c r="J10" s="13">
        <v>4935</v>
      </c>
      <c r="K10" s="63">
        <v>2.9359000000000002</v>
      </c>
      <c r="L10" s="45">
        <v>14488.62</v>
      </c>
      <c r="N10" s="76"/>
    </row>
    <row r="11" spans="1:14">
      <c r="A11" s="47"/>
      <c r="B11" s="52"/>
      <c r="C11" s="304"/>
      <c r="D11" s="52"/>
      <c r="E11" s="261"/>
      <c r="F11" s="52"/>
      <c r="G11" s="47"/>
      <c r="H11" s="53"/>
      <c r="I11" s="47"/>
      <c r="J11" s="52"/>
      <c r="K11" s="54"/>
      <c r="L11" s="54"/>
    </row>
    <row r="12" spans="1:14">
      <c r="A12" s="34" t="s">
        <v>16</v>
      </c>
      <c r="B12" s="57" t="s">
        <v>42</v>
      </c>
      <c r="C12" s="316" t="s">
        <v>43</v>
      </c>
      <c r="D12" s="57" t="s">
        <v>44</v>
      </c>
      <c r="E12" s="322" t="s">
        <v>96</v>
      </c>
      <c r="F12" s="58">
        <v>804665.6</v>
      </c>
      <c r="G12" s="34">
        <v>72.775000000000006</v>
      </c>
      <c r="H12" s="58">
        <v>11056.44</v>
      </c>
      <c r="I12" s="62" t="s">
        <v>39</v>
      </c>
      <c r="J12" s="34"/>
      <c r="K12" s="50"/>
      <c r="L12" s="45"/>
    </row>
    <row r="13" spans="1:14">
      <c r="A13" s="29"/>
      <c r="B13" s="23"/>
      <c r="C13" s="317"/>
      <c r="D13" s="23" t="s">
        <v>45</v>
      </c>
      <c r="E13" s="260"/>
      <c r="F13" s="23"/>
      <c r="G13" s="29"/>
      <c r="H13" s="50"/>
      <c r="I13" s="29"/>
      <c r="J13" s="29">
        <v>641</v>
      </c>
      <c r="K13" s="83">
        <v>13725.843000000001</v>
      </c>
      <c r="L13" s="37">
        <f>J13*K13/1000</f>
        <v>8798.2653630000004</v>
      </c>
    </row>
    <row r="14" spans="1:14">
      <c r="A14" s="47"/>
      <c r="B14" s="52"/>
      <c r="C14" s="261"/>
      <c r="D14" s="52"/>
      <c r="E14" s="60">
        <v>43109</v>
      </c>
      <c r="F14" s="52"/>
      <c r="G14" s="47"/>
      <c r="H14" s="53"/>
      <c r="I14" s="47"/>
      <c r="J14" s="52"/>
      <c r="K14" s="54"/>
      <c r="L14" s="54" t="s">
        <v>189</v>
      </c>
    </row>
    <row r="15" spans="1:14">
      <c r="A15" s="34" t="s">
        <v>17</v>
      </c>
      <c r="B15" s="57" t="s">
        <v>46</v>
      </c>
      <c r="C15" s="316" t="s">
        <v>43</v>
      </c>
      <c r="D15" s="57" t="s">
        <v>47</v>
      </c>
      <c r="E15" s="64" t="s">
        <v>51</v>
      </c>
      <c r="F15" s="57">
        <v>62134.400000000001</v>
      </c>
      <c r="G15" s="34">
        <v>72.775000000000006</v>
      </c>
      <c r="H15" s="58">
        <v>853.8</v>
      </c>
      <c r="I15" s="253" t="s">
        <v>11</v>
      </c>
      <c r="J15" s="57"/>
      <c r="K15" s="36"/>
      <c r="L15" s="45"/>
    </row>
    <row r="16" spans="1:14">
      <c r="A16" s="29"/>
      <c r="B16" s="23"/>
      <c r="C16" s="317"/>
      <c r="D16" s="23" t="s">
        <v>48</v>
      </c>
      <c r="E16" s="59" t="s">
        <v>50</v>
      </c>
      <c r="F16" s="23"/>
      <c r="G16" s="29"/>
      <c r="H16" s="50"/>
      <c r="I16" s="278"/>
      <c r="J16" s="23">
        <v>641</v>
      </c>
      <c r="K16" s="37">
        <v>853.8</v>
      </c>
      <c r="L16" s="37">
        <v>547.28</v>
      </c>
    </row>
    <row r="17" spans="1:13" ht="17.25" customHeight="1">
      <c r="A17" s="29"/>
      <c r="B17" s="23"/>
      <c r="C17" s="260"/>
      <c r="D17" s="23" t="s">
        <v>49</v>
      </c>
      <c r="E17" s="61">
        <v>43122</v>
      </c>
      <c r="F17" s="23"/>
      <c r="G17" s="29"/>
      <c r="H17" s="50"/>
      <c r="I17" s="278"/>
      <c r="J17" s="23"/>
      <c r="K17" s="37"/>
      <c r="L17" s="37"/>
    </row>
    <row r="18" spans="1:13">
      <c r="A18" s="47"/>
      <c r="B18" s="52"/>
      <c r="C18" s="47"/>
      <c r="D18" s="52"/>
      <c r="E18" s="47"/>
      <c r="F18" s="52"/>
      <c r="G18" s="47"/>
      <c r="H18" s="53"/>
      <c r="I18" s="261"/>
      <c r="J18" s="52"/>
      <c r="K18" s="54"/>
      <c r="L18" s="54"/>
    </row>
    <row r="19" spans="1:13">
      <c r="A19" s="2"/>
      <c r="B19" s="2"/>
      <c r="C19" s="2"/>
      <c r="D19" s="2"/>
      <c r="E19" s="2"/>
      <c r="F19" s="2"/>
      <c r="G19" s="2"/>
      <c r="H19" s="7"/>
      <c r="I19" s="97" t="s">
        <v>97</v>
      </c>
      <c r="J19" s="2"/>
      <c r="K19" s="7"/>
      <c r="L19" s="95">
        <f>L9+L10+L13+L16</f>
        <v>26927.915363</v>
      </c>
      <c r="M19" s="5"/>
    </row>
    <row r="20" spans="1:13">
      <c r="A20" s="2"/>
      <c r="B20" s="2"/>
      <c r="C20" s="2"/>
      <c r="D20" s="2"/>
      <c r="E20" s="2"/>
      <c r="F20" s="2"/>
      <c r="G20" s="2"/>
      <c r="H20" s="7"/>
      <c r="I20" s="2"/>
      <c r="J20" s="2"/>
      <c r="K20" s="7"/>
      <c r="L20" s="7"/>
    </row>
    <row r="21" spans="1:13">
      <c r="A21" s="2"/>
      <c r="B21" s="2"/>
      <c r="C21" s="2"/>
      <c r="D21" s="2"/>
      <c r="E21" s="2"/>
      <c r="F21" s="2"/>
      <c r="G21" s="2"/>
      <c r="H21" s="7"/>
      <c r="I21" s="2"/>
      <c r="J21" s="2"/>
      <c r="K21" s="7"/>
      <c r="L21" s="7"/>
    </row>
    <row r="22" spans="1:13">
      <c r="A22" s="2"/>
      <c r="B22" s="2"/>
      <c r="C22" s="2"/>
      <c r="D22" s="2"/>
      <c r="E22" s="2"/>
      <c r="F22" s="2"/>
      <c r="G22" s="2"/>
      <c r="H22" s="7"/>
      <c r="I22" s="2"/>
      <c r="J22" s="2"/>
      <c r="K22" s="7"/>
      <c r="L22" s="7"/>
    </row>
    <row r="23" spans="1:13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3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3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3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3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3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3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3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3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3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2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>
      <c r="A69" s="2"/>
      <c r="B69" s="2"/>
      <c r="C69" s="2"/>
      <c r="D69" s="2"/>
      <c r="E69" s="2"/>
      <c r="F69" s="2"/>
      <c r="G69" s="2"/>
      <c r="H69" s="2"/>
      <c r="I69" s="2"/>
      <c r="J69" s="2"/>
      <c r="K69" s="7"/>
      <c r="L69" s="7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7"/>
      <c r="L70" s="7"/>
    </row>
    <row r="71" spans="1:12">
      <c r="K71" s="5"/>
      <c r="L71" s="5"/>
    </row>
    <row r="72" spans="1:12">
      <c r="K72" s="5"/>
      <c r="L72" s="5"/>
    </row>
    <row r="73" spans="1:12">
      <c r="K73" s="5"/>
      <c r="L73" s="5"/>
    </row>
    <row r="74" spans="1:12">
      <c r="K74" s="5"/>
      <c r="L74" s="5"/>
    </row>
    <row r="75" spans="1:12">
      <c r="K75" s="5"/>
      <c r="L75" s="5"/>
    </row>
    <row r="76" spans="1:12">
      <c r="K76" s="5"/>
      <c r="L76" s="5"/>
    </row>
    <row r="77" spans="1:12">
      <c r="K77" s="5"/>
      <c r="L77" s="5"/>
    </row>
    <row r="78" spans="1:12">
      <c r="K78" s="5"/>
      <c r="L78" s="5"/>
    </row>
    <row r="79" spans="1:12">
      <c r="K79" s="5"/>
      <c r="L79" s="5"/>
    </row>
    <row r="80" spans="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  <c r="L91" s="5"/>
    </row>
    <row r="92" spans="11:12">
      <c r="K92" s="5"/>
      <c r="L92" s="5"/>
    </row>
    <row r="93" spans="11:12">
      <c r="K93" s="5"/>
      <c r="L93" s="5"/>
    </row>
    <row r="94" spans="11:12">
      <c r="K94" s="5"/>
      <c r="L94" s="5"/>
    </row>
    <row r="95" spans="11:12">
      <c r="K95" s="5"/>
      <c r="L95" s="5"/>
    </row>
    <row r="96" spans="11:12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  <c r="L101" s="5"/>
    </row>
    <row r="102" spans="11:12">
      <c r="K102" s="5"/>
      <c r="L102" s="5"/>
    </row>
    <row r="103" spans="11:12">
      <c r="K103" s="5"/>
      <c r="L103" s="5"/>
    </row>
    <row r="104" spans="11:12">
      <c r="K104" s="5"/>
      <c r="L104" s="5"/>
    </row>
    <row r="105" spans="11:12">
      <c r="K105" s="5"/>
      <c r="L105" s="5"/>
    </row>
    <row r="106" spans="11:12">
      <c r="K106" s="5"/>
      <c r="L106" s="5"/>
    </row>
    <row r="107" spans="11:12">
      <c r="K107" s="5"/>
    </row>
    <row r="108" spans="11:12">
      <c r="K108" s="5"/>
    </row>
    <row r="109" spans="11:12">
      <c r="K109" s="5"/>
    </row>
    <row r="110" spans="11:12">
      <c r="K110" s="5"/>
    </row>
    <row r="111" spans="11:12">
      <c r="K111" s="5"/>
    </row>
    <row r="112" spans="11:12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  <row r="141" spans="11:11">
      <c r="K141" s="5"/>
    </row>
    <row r="142" spans="11:11">
      <c r="K142" s="5"/>
    </row>
    <row r="143" spans="11:11">
      <c r="K143" s="5"/>
    </row>
    <row r="144" spans="11:11">
      <c r="K144" s="5"/>
    </row>
  </sheetData>
  <mergeCells count="20"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C12:C14"/>
    <mergeCell ref="C15:C17"/>
    <mergeCell ref="I15:I18"/>
    <mergeCell ref="J3:L3"/>
    <mergeCell ref="C6:C8"/>
    <mergeCell ref="E6:E8"/>
    <mergeCell ref="I6:I8"/>
    <mergeCell ref="C10:C11"/>
    <mergeCell ref="E10:E11"/>
    <mergeCell ref="E12:E13"/>
  </mergeCells>
  <pageMargins left="0.11811023622047245" right="0.11811023622047245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2111</vt:lpstr>
      <vt:lpstr>2210</vt:lpstr>
      <vt:lpstr>2220</vt:lpstr>
      <vt:lpstr>2230</vt:lpstr>
      <vt:lpstr>2240</vt:lpstr>
      <vt:lpstr>2270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2018-01-31T12:08:10Z</cp:lastPrinted>
  <dcterms:created xsi:type="dcterms:W3CDTF">2017-11-13T07:39:31Z</dcterms:created>
  <dcterms:modified xsi:type="dcterms:W3CDTF">2018-10-10T12:11:28Z</dcterms:modified>
</cp:coreProperties>
</file>